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精准扶贫" sheetId="1" r:id="rId1"/>
    <sheet name="乡村振兴" sheetId="2" r:id="rId2"/>
    <sheet name="生态环境保护" sheetId="3" r:id="rId3"/>
    <sheet name="高标准农田建设1" sheetId="4" r:id="rId4"/>
    <sheet name="高标准农田建设2" sheetId="5" r:id="rId5"/>
  </sheets>
  <definedNames>
    <definedName name="_xlnm.Print_Titles" localSheetId="3">'高标准农田建设1'!$4:$4</definedName>
    <definedName name="_xlnm.Print_Titles" localSheetId="4">'高标准农田建设2'!$4:$4</definedName>
    <definedName name="_xlnm.Print_Titles" localSheetId="0">'精准扶贫'!$4:$4</definedName>
    <definedName name="_xlnm.Print_Titles" localSheetId="2">'生态环境保护'!$2:$4</definedName>
    <definedName name="_xlnm.Print_Titles" localSheetId="1">'乡村振兴'!$4:$4</definedName>
  </definedNames>
  <calcPr fullCalcOnLoad="1"/>
</workbook>
</file>

<file path=xl/sharedStrings.xml><?xml version="1.0" encoding="utf-8"?>
<sst xmlns="http://schemas.openxmlformats.org/spreadsheetml/2006/main" count="980" uniqueCount="512">
  <si>
    <t>附件1</t>
  </si>
  <si>
    <t>2019年精准扶贫统筹使用财政资金计划调整表</t>
  </si>
  <si>
    <t>单位：万元</t>
  </si>
  <si>
    <t>序
号</t>
  </si>
  <si>
    <t>资金
投向</t>
  </si>
  <si>
    <t>项目名称</t>
  </si>
  <si>
    <t>计划
统筹
金额</t>
  </si>
  <si>
    <t>资金来源</t>
  </si>
  <si>
    <t>建设（实施）
地点</t>
  </si>
  <si>
    <t>建设内容</t>
  </si>
  <si>
    <t>完成时间</t>
  </si>
  <si>
    <t>绩效目标</t>
  </si>
  <si>
    <t>责任单位</t>
  </si>
  <si>
    <t>合计</t>
  </si>
  <si>
    <t>一</t>
  </si>
  <si>
    <t>基础设施建设</t>
  </si>
  <si>
    <t>贫困村基础设施建设</t>
  </si>
  <si>
    <t>上级专款、本级预算</t>
  </si>
  <si>
    <t>部分贫困村</t>
  </si>
  <si>
    <t>通村通组公路、生产路桥建设、沟渠疏洗等</t>
  </si>
  <si>
    <t>2019.12.31</t>
  </si>
  <si>
    <t>改善村民的生产生活条件，方便群众出行，解决村民排灌问题。</t>
  </si>
  <si>
    <t>有关乡镇办场园</t>
  </si>
  <si>
    <t>通村通组公路及其他农村公路建设</t>
  </si>
  <si>
    <t>贫困村和部分非贫困村</t>
  </si>
  <si>
    <t>新建、改建部分农村公路路基路面，部分贫困村窄路面加宽。</t>
  </si>
  <si>
    <t>完成2019年通村通组公路及贫困村窄路面加宽建设任务，初步缓解村民出行难问题。</t>
  </si>
  <si>
    <t>市交通运输局</t>
  </si>
  <si>
    <t>泵站涵闸沟渠及其他水利设施建设</t>
  </si>
  <si>
    <t>上级专款</t>
  </si>
  <si>
    <t>皂市镇、麻洋镇等10个乡镇</t>
  </si>
  <si>
    <t>泵站维修、水利工程水毁修复、塘堰整治等</t>
  </si>
  <si>
    <t>解决农业排灌问题，保证农业稳产高产。</t>
  </si>
  <si>
    <t>安全饮水</t>
  </si>
  <si>
    <t>上级专款、本级预算、债券资金</t>
  </si>
  <si>
    <t>皂市镇、石家河镇、佛子山镇等乡镇</t>
  </si>
  <si>
    <t>农村安全饮水管网建设</t>
  </si>
  <si>
    <t>2020.6.30</t>
  </si>
  <si>
    <t>解决25.1万农村人口安全饮水问题。</t>
  </si>
  <si>
    <t>市水利和湖泊局</t>
  </si>
  <si>
    <t>老区建设</t>
  </si>
  <si>
    <t>本级预算</t>
  </si>
  <si>
    <t>部分乡镇村组</t>
  </si>
  <si>
    <t>生产路改造升级等</t>
  </si>
  <si>
    <t>初步改善老区人民的生产生活条件。</t>
  </si>
  <si>
    <t>农村福利院建设</t>
  </si>
  <si>
    <t>渔薪镇、皂市镇、多宝镇、卢市镇</t>
  </si>
  <si>
    <t>新建院民楼等</t>
  </si>
  <si>
    <t>2020.12.31</t>
  </si>
  <si>
    <t>新建养老服务设施面积6820平方米，提高养老服务水平。</t>
  </si>
  <si>
    <t>市民政局</t>
  </si>
  <si>
    <t>移民后扶项目</t>
  </si>
  <si>
    <t>全市移民区</t>
  </si>
  <si>
    <t>移民区基本农田建设、生产路建设及食用菌产业园建设等</t>
  </si>
  <si>
    <t>改善移民生产和居住环境，提高移民经济收入。</t>
  </si>
  <si>
    <t>农村贫困户厕所改造</t>
  </si>
  <si>
    <t>上级专款、债券资金</t>
  </si>
  <si>
    <t>全市范围</t>
  </si>
  <si>
    <t>农村贫困户厕所建改</t>
  </si>
  <si>
    <t>推动农民改变传统的卫生习惯，改善农民生活环境。</t>
  </si>
  <si>
    <t>贫困村美丽乡村建设</t>
  </si>
  <si>
    <t>岳口镇谭台村、彭市镇罗桥村</t>
  </si>
  <si>
    <t>村庄道路建设、绿化等</t>
  </si>
  <si>
    <t>2019.12.20</t>
  </si>
  <si>
    <t>初步改善岳口镇谭台村、彭市镇罗桥村的生产生活条件。</t>
  </si>
  <si>
    <t>岳口镇、彭市镇</t>
  </si>
  <si>
    <t>贫困村文体小广场建设</t>
  </si>
  <si>
    <t>文体小广场建设</t>
  </si>
  <si>
    <t>2019.11.30</t>
  </si>
  <si>
    <t>改善生活环境，提高贫困户生活品位。</t>
  </si>
  <si>
    <t>贫困林场</t>
  </si>
  <si>
    <t>长寿林场</t>
  </si>
  <si>
    <t>林场道路拓宽改造</t>
  </si>
  <si>
    <t>新建、改建林场公路2.8公里，方便生态公益林管护。</t>
  </si>
  <si>
    <t>市自然资源和规划局</t>
  </si>
  <si>
    <t>二</t>
  </si>
  <si>
    <t>教育扶贫</t>
  </si>
  <si>
    <t>贫困学生资助</t>
  </si>
  <si>
    <t>全市范围内各类学校</t>
  </si>
  <si>
    <t>困难学生免学杂费、发放助学金等</t>
  </si>
  <si>
    <t>对贫困寄宿生进行资助，服务对象满意度达到99%以上。</t>
  </si>
  <si>
    <t>市教育局</t>
  </si>
  <si>
    <t>非寄宿贫困生资助</t>
  </si>
  <si>
    <t>全市范围义务教育阶段学校</t>
  </si>
  <si>
    <t>全年资助建档立卡非寄宿生4084人，服务对象满意度达到99%以上。</t>
  </si>
  <si>
    <t>雨露计划</t>
  </si>
  <si>
    <t>建档立卡贫困家庭学生接受职业教育资助</t>
  </si>
  <si>
    <t>覆盖所有符合政策的学生，解决贫困家庭的教育支出，助力贫困家庭脱贫。</t>
  </si>
  <si>
    <t>市扶贫办</t>
  </si>
  <si>
    <t>三</t>
  </si>
  <si>
    <t>政策兜底扶贫</t>
  </si>
  <si>
    <t>农村低保、五保供养及其他精准扶贫对象补助</t>
  </si>
  <si>
    <t>农村低保、农村五保供养</t>
  </si>
  <si>
    <t>做到应保尽保，应救尽救，服务对象满意率达到99.5%。</t>
  </si>
  <si>
    <t>市社会救助局</t>
  </si>
  <si>
    <t>贫困人口养老保险代缴</t>
  </si>
  <si>
    <t>代缴建档立卡贫困人口基本养老保险</t>
  </si>
  <si>
    <t>2019.6.30</t>
  </si>
  <si>
    <t>按国家规定的最低标准，代缴16-59周岁贫困人口养老保险费，满足贫困人口基本养老需求。</t>
  </si>
  <si>
    <t>市城乡居民社会养老保险局</t>
  </si>
  <si>
    <t>防贫保</t>
  </si>
  <si>
    <t>代缴建档立卡贫困人口防止因病致贫保险</t>
  </si>
  <si>
    <t>2019.10.31</t>
  </si>
  <si>
    <t>代缴建档立卡贫困人口防止因病致贫保险，助力贫困家庭脱贫。</t>
  </si>
  <si>
    <t>市医疗保障局</t>
  </si>
  <si>
    <t>四</t>
  </si>
  <si>
    <t>医疗保障救助</t>
  </si>
  <si>
    <t>医疗救助</t>
  </si>
  <si>
    <t>贫困户医疗救助</t>
  </si>
  <si>
    <t>持续实施重特大疾病医疗救助，重点对象自付费用年度限额内住院救助比例达到70%。</t>
  </si>
  <si>
    <t>贫困人口医疗商业补充保险</t>
  </si>
  <si>
    <t>建档立卡贫困人口购买医疗商业补充保险</t>
  </si>
  <si>
    <t>2019.11.20</t>
  </si>
  <si>
    <t>按国家规定的标准，代缴贫困人口医疗商业补充保险费，满足贫困人口医疗需求。</t>
  </si>
  <si>
    <t>贫困人口基本医疗代缴</t>
  </si>
  <si>
    <t>代缴贫困人口基本医疗</t>
  </si>
  <si>
    <t>按国家规定的标准，代缴贫困人口基本医疗保险费，满足贫困人口基本医疗需求。</t>
  </si>
  <si>
    <t>五</t>
  </si>
  <si>
    <t>金融扶贫</t>
  </si>
  <si>
    <t>小额扶贫贷款风险补偿金和贴息</t>
  </si>
  <si>
    <t>对贫困户贷款进行风险补偿和贴息</t>
  </si>
  <si>
    <t>2019.12.15</t>
  </si>
  <si>
    <t>对建档立卡贫困户投放贷款3000万元以上，促进金融与产业深度融合，确保贫困户获得较高且稳定的收入。</t>
  </si>
  <si>
    <t>六</t>
  </si>
  <si>
    <t>产业扶贫</t>
  </si>
  <si>
    <t>产业扶贫奖补</t>
  </si>
  <si>
    <t>对带动能力强的新型经营主体实行奖补</t>
  </si>
  <si>
    <t>对带动能力强的新型经营主体实行奖补，让有劳动能力的贫困户有1项以上的主导产业，收入水平超过同期国家扶贫标准。</t>
  </si>
  <si>
    <t>市农业农村局</t>
  </si>
  <si>
    <t>村光伏电站项目</t>
  </si>
  <si>
    <t>补建光伏电站</t>
  </si>
  <si>
    <t>通过将光伏发电并网出售，为贫困村带来集体经济收入，以达到脱贫目标。</t>
  </si>
  <si>
    <t>七</t>
  </si>
  <si>
    <t>危房改造扶贫</t>
  </si>
  <si>
    <t>农村危房改造</t>
  </si>
  <si>
    <t>上级专款，本级预算</t>
  </si>
  <si>
    <t>完成424户农村危房改造任务，改善贫困户住房条件。</t>
  </si>
  <si>
    <t>市住建局</t>
  </si>
  <si>
    <t>八</t>
  </si>
  <si>
    <t>省内区域协作扶贫</t>
  </si>
  <si>
    <t>支持阳新县</t>
  </si>
  <si>
    <t>市级资金</t>
  </si>
  <si>
    <t>支持阳新县产业发展和基础设施建设</t>
  </si>
  <si>
    <t>通过区域协作扶贫，促进阳新县产业发展和基础设施建设。</t>
  </si>
  <si>
    <t>九</t>
  </si>
  <si>
    <t>信息扶贫</t>
  </si>
  <si>
    <t>中国社会扶贫网推广</t>
  </si>
  <si>
    <t>推广中国社会扶贫网，加大扶贫政策宣传力度</t>
  </si>
  <si>
    <t>加大宣传力度，搭建贫困户与社会爱心人士精准对接平台，更好地推进“中国社会扶贫网”的各项工作。</t>
  </si>
  <si>
    <t>光纤入户</t>
  </si>
  <si>
    <t>建档立卡贫困户持续接入100兆光纤宽带</t>
  </si>
  <si>
    <t>全市27734户建档立卡贫困户能够观看高清互动电视，并对符合接入条件的贫困户做到应接尽接。</t>
  </si>
  <si>
    <t>市经信局</t>
  </si>
  <si>
    <t>十</t>
  </si>
  <si>
    <t>其他</t>
  </si>
  <si>
    <t>精准扶贫培训</t>
  </si>
  <si>
    <t>扶贫政策培训</t>
  </si>
  <si>
    <t>开展脱贫攻坚业务培训，提升扶贫队伍业务能力；提升扶贫政策知晓率，更好服务贫困人口。</t>
  </si>
  <si>
    <t>勤劳脱贫光荣户奖励</t>
  </si>
  <si>
    <t>对勤劳脱贫的光荣户实行奖励</t>
  </si>
  <si>
    <t>树立脱贫攻坚先进典型，弘扬自力更生、艰苦奋斗精神，激发贫困群众勤劳致富的积极性和主动性。</t>
  </si>
  <si>
    <t>贫困村社会事业发展</t>
  </si>
  <si>
    <t>重点贫困村</t>
  </si>
  <si>
    <t>开展村级公益事业建设、发展集体经济等</t>
  </si>
  <si>
    <t>激发村干部的工作积极性，带动村集体经济收入，完成全年脱贫目标任务。</t>
  </si>
  <si>
    <t>扶持村级集体经济发展</t>
  </si>
  <si>
    <t>部分贫困村和软弱涣散村</t>
  </si>
  <si>
    <t>扶持村级集体经济发展，壮大集体经济。</t>
  </si>
  <si>
    <t>扶贫项目管理</t>
  </si>
  <si>
    <t>加强对扶贫项目的管理</t>
  </si>
  <si>
    <t>保障扶贫项目日常工作正常开展，控制项目投资，提高项目工程质量，确保项目顺利完成。</t>
  </si>
  <si>
    <t>村级光伏电站检测</t>
  </si>
  <si>
    <t>贫困村</t>
  </si>
  <si>
    <t>检测光伏电站</t>
  </si>
  <si>
    <t>2019.10.20</t>
  </si>
  <si>
    <t>检测光伏电站，确保电站正常运行。</t>
  </si>
  <si>
    <t>市发改委</t>
  </si>
  <si>
    <t>附件2</t>
  </si>
  <si>
    <t>2019年乡村振兴和“四化同步”统筹使用财政资金计划调整表</t>
  </si>
  <si>
    <t>资金投向</t>
  </si>
  <si>
    <t>资金
来源</t>
  </si>
  <si>
    <t>建设
（实施地点）</t>
  </si>
  <si>
    <t>农业发展</t>
  </si>
  <si>
    <t>农产品初加工</t>
  </si>
  <si>
    <t>多宝镇、石家河镇、佛子山镇等乡镇</t>
  </si>
  <si>
    <t>对农产品进行净化、修整、冷却等加工处理</t>
  </si>
  <si>
    <t>2019.7.20</t>
  </si>
  <si>
    <t>初步提高农产品质量。</t>
  </si>
  <si>
    <t>“双水双绿”示范创建</t>
  </si>
  <si>
    <t>麻洋镇、九真镇、佛子山镇等乡镇</t>
  </si>
  <si>
    <t>筛选优质专用水稻品种、推广水稻集中育秧技术、开展配套技术攻关</t>
  </si>
  <si>
    <t>推动全市粮食生产向绿色化、优质化、特色化、品牌化方向发展，促进粮食生产功能区建设，实现产业升级和农民增收。</t>
  </si>
  <si>
    <t>农业保险补贴及普惠发展</t>
  </si>
  <si>
    <t>减少自然灾害对农业造成的损失，保障农民收入。</t>
  </si>
  <si>
    <t>市财政局</t>
  </si>
  <si>
    <t>新型农民职业培训</t>
  </si>
  <si>
    <t>对新型职业农民进行特色种养殖技能和管理业务能力培训</t>
  </si>
  <si>
    <t>提高新型职业农民专业技能。</t>
  </si>
  <si>
    <t>农机深松整地</t>
  </si>
  <si>
    <t>多宝镇、拖市镇等14个乡镇</t>
  </si>
  <si>
    <t>在全年不种植水稻的旱地开展农机深松整地</t>
  </si>
  <si>
    <t>2020.1.31</t>
  </si>
  <si>
    <t>完成土地深松面积18.6万亩。促进土壤蓄水保墒，增加抗旱防涝能力；促进了根系粗壮，下扎较深，分布优化，大大提高农作物抗倒伏能力，充分吸收土壤的水分和养分，亩产可以提高粮食产量10%左右。</t>
  </si>
  <si>
    <t>市现代农业服务中心</t>
  </si>
  <si>
    <t>耕地质量保护提升</t>
  </si>
  <si>
    <t>水肥一体化和测土配方。</t>
  </si>
  <si>
    <t>改善耕地质量，提高土地的产出率，增强农业综合生产能力。</t>
  </si>
  <si>
    <t>农产品加工奖励</t>
  </si>
  <si>
    <t>部分农产品加工企业</t>
  </si>
  <si>
    <t>对经营形势好、带动产业发展和农民增收脱贫致富明显的农业龙头企业进行奖励。</t>
  </si>
  <si>
    <t>2019.4.30</t>
  </si>
  <si>
    <t>鼓励农产品加工企业做大做强。</t>
  </si>
  <si>
    <t>水生生物增殖放流及长江禁捕</t>
  </si>
  <si>
    <t>汉江流域</t>
  </si>
  <si>
    <t>增殖放流和长江禁捕</t>
  </si>
  <si>
    <t>2019.8.31</t>
  </si>
  <si>
    <t>补充和恢复水生生物资源，改善水质和水域生态环境。</t>
  </si>
  <si>
    <t>支持新型农业经营主体</t>
  </si>
  <si>
    <t>对新型农业经营业主体进行奖补，贷款进行担保和贴息。</t>
  </si>
  <si>
    <t>新型农业经营主体发展总体水平明显提升，引导带动农民增收致富能力显著提高，在建设现代农业中的引领作用持续增强。</t>
  </si>
  <si>
    <t>市农业农村局、市经管局</t>
  </si>
  <si>
    <t>现代农业发展项目</t>
  </si>
  <si>
    <t>渔池提档升级、建设小麦绿色高产高效示范片，蔬菜生产示范基地，加强农技推广体系建设，培育新型农业经营主体</t>
  </si>
  <si>
    <t>提高农业服务效能，带动产业发展</t>
  </si>
  <si>
    <t>农产品质量安全</t>
  </si>
  <si>
    <t>基层农技推广体系建设</t>
  </si>
  <si>
    <t>农业技术推广</t>
  </si>
  <si>
    <t>把农业科技成果推广应用于农业生产，提高农产品产量和质量。</t>
  </si>
  <si>
    <t>农作物病虫害防治</t>
  </si>
  <si>
    <t>应急防控，统防统治，绿色防控，病虫监测。</t>
  </si>
  <si>
    <t>开展农作物病虫害防治，保障农业稳产高产。</t>
  </si>
  <si>
    <t>动物强制免疫及瘟疫防控</t>
  </si>
  <si>
    <t>动物强制免疫和非洲猪瘟防控</t>
  </si>
  <si>
    <t>防止重大动物疫病的发生和流行，提高畜产品产量和质量。</t>
  </si>
  <si>
    <t>养殖环节无害化处理</t>
  </si>
  <si>
    <t>对辖区内病死动物及处理情况实施监管，对病死动物进行无害化处理。</t>
  </si>
  <si>
    <t>促进畜产品生产健康发展，有效防控重大动物疫病，保障动物产品质量安全。</t>
  </si>
  <si>
    <t>畜产品安全示范创建及其他生猪调出大县奖励项目</t>
  </si>
  <si>
    <t>养殖环节瘦肉精检测，兽药二维码追溯管理体系建设，非洲猪瘟防控宣传、监测等</t>
  </si>
  <si>
    <t>促进畜产品生产健康发展，有效防控重大动物疫病，保证畜产品质量安全。</t>
  </si>
  <si>
    <t>水利基础设施</t>
  </si>
  <si>
    <t>水利基础设施建设及河长制项目</t>
  </si>
  <si>
    <t>河道堤防水库除险加固、水利工程修复、江河湖泊的管理和保护等。</t>
  </si>
  <si>
    <t>推进水利设施现代化进程，增强抗灾减灾能力，保障农业稳产高产。</t>
  </si>
  <si>
    <t>公共文化服务</t>
  </si>
  <si>
    <t>送电影下乡</t>
  </si>
  <si>
    <t>送电影下乡1万场</t>
  </si>
  <si>
    <t>丰富人民群众文化生活，满足人民日益增长的文化需求。</t>
  </si>
  <si>
    <t>市文化和旅游局</t>
  </si>
  <si>
    <t>送戏下乡</t>
  </si>
  <si>
    <t>送戏下乡100场</t>
  </si>
  <si>
    <t>农村教育发展</t>
  </si>
  <si>
    <t>农村薄弱学校改造及校舍维修</t>
  </si>
  <si>
    <t>上级专款、本级资金</t>
  </si>
  <si>
    <t>改善农村学校办学条件</t>
  </si>
  <si>
    <t>职业教育发展项目</t>
  </si>
  <si>
    <t>天门市职业学院等</t>
  </si>
  <si>
    <t>大力发展职业教育</t>
  </si>
  <si>
    <t>解决就业结构矛盾，为一线生产服务提供生力军。</t>
  </si>
  <si>
    <t>学前教育发展项目</t>
  </si>
  <si>
    <t>全市幼儿园</t>
  </si>
  <si>
    <t>学前教育园舍建设及教辅玩具采购等</t>
  </si>
  <si>
    <t>改善全市幼儿园办学条件。</t>
  </si>
  <si>
    <t>教材编写、征订</t>
  </si>
  <si>
    <t>自编教学辅助资料</t>
  </si>
  <si>
    <t>校车补贴项目</t>
  </si>
  <si>
    <t>对接送学生的校车予以补贴</t>
  </si>
  <si>
    <t>方便学生上学放学，保障学生安全。</t>
  </si>
  <si>
    <t>农村学校周转房建设</t>
  </si>
  <si>
    <t>解决农村学校教师住房困难问题。</t>
  </si>
  <si>
    <t>教育现代化推进</t>
  </si>
  <si>
    <t>学校教学楼、食堂、学生宿舍建造等</t>
  </si>
  <si>
    <t>改善学校办学条件，促进教育现代化。</t>
  </si>
  <si>
    <t>医疗卫生发展</t>
  </si>
  <si>
    <t>汇侨院区门诊楼建设</t>
  </si>
  <si>
    <t>汇侨路</t>
  </si>
  <si>
    <t>新建门诊楼</t>
  </si>
  <si>
    <t>2020.10.31</t>
  </si>
  <si>
    <t>医院扩规，改善就医环境。</t>
  </si>
  <si>
    <t>市第一人民医院</t>
  </si>
  <si>
    <t>公立医院改革</t>
  </si>
  <si>
    <t>医疗机构收支补差</t>
  </si>
  <si>
    <t>促进公立医院健康发展，满足人民群众基本医疗服务需求，切实缓解群众看病贵、看病难问题。</t>
  </si>
  <si>
    <t>市卫健委</t>
  </si>
  <si>
    <t>村卫生室基本运行项目</t>
  </si>
  <si>
    <t>对部分村卫生室予以补助</t>
  </si>
  <si>
    <t>落实乡村医生补偿政策，加强乡村医生队伍建设，保障乡村卫生室正常运转。</t>
  </si>
  <si>
    <t>村卫生室基本药物补助</t>
  </si>
  <si>
    <t>对实施国家基本药物制度的村卫生室予以补助。</t>
  </si>
  <si>
    <t>村卫生室实施国家基本药物制度，实行药品零差价销售，一定程度上减轻广大农民群众“看病贵”的问题，让广大人民群众真正感受到新医改带来的实惠。</t>
  </si>
  <si>
    <t>公共卫生服务</t>
  </si>
  <si>
    <t>疾病预防与控制</t>
  </si>
  <si>
    <t>有效控制严重威胁群众健康的重大传染病、地方病。</t>
  </si>
  <si>
    <t>社会保障项目</t>
  </si>
  <si>
    <t>计划生育服务</t>
  </si>
  <si>
    <t>孕情、环情检查以及计划生育手术并发症的诊断和治疗等。</t>
  </si>
  <si>
    <t>开展免费或低偿的生殖保健服务，控制人口增长速度。</t>
  </si>
  <si>
    <t>城乡居民养老保险</t>
  </si>
  <si>
    <t>城乡居民养老保险补助</t>
  </si>
  <si>
    <t>满足城乡居民的基本养老需求。</t>
  </si>
  <si>
    <t>市人社局</t>
  </si>
  <si>
    <t>城乡居民医疗保险</t>
  </si>
  <si>
    <t>城乡居民医疗保险补助</t>
  </si>
  <si>
    <t>满足城乡居民的基本医疗需求，初步缓解看病难和看病贵的问题。</t>
  </si>
  <si>
    <t>残疾人就业保障</t>
  </si>
  <si>
    <t>残疾人职业培训、康复支出及困难残疾人补助。</t>
  </si>
  <si>
    <t>为残疾人就业提供保障，保护残疾人的利益。</t>
  </si>
  <si>
    <t>市残联</t>
  </si>
  <si>
    <t>困难群众救助</t>
  </si>
  <si>
    <t>对困难群众进行救助</t>
  </si>
  <si>
    <t>改善困难群众基本生活。</t>
  </si>
  <si>
    <t>就业补助</t>
  </si>
  <si>
    <t>用于职业培训补贴、职业技能鉴定补贴及就业创业服务补助等。</t>
  </si>
  <si>
    <t>落实国家普惠性的就业创业政策，重点支持就业困难群体就业创业。</t>
  </si>
  <si>
    <t>市就业局</t>
  </si>
  <si>
    <t>城乡一体化发展</t>
  </si>
  <si>
    <t>农村社区建设项目</t>
  </si>
  <si>
    <t>农村社区建设</t>
  </si>
  <si>
    <t>改善农村社区办公条件。</t>
  </si>
  <si>
    <t>安居工程</t>
  </si>
  <si>
    <t>城区范围</t>
  </si>
  <si>
    <t>廉租房、公租房及棚户区改造</t>
  </si>
  <si>
    <t>解决城市低收入家庭，特别是特困家庭住房难问题。</t>
  </si>
  <si>
    <t>市住房保障服务中心</t>
  </si>
  <si>
    <t>城乡供水一体化</t>
  </si>
  <si>
    <t>部分乡镇</t>
  </si>
  <si>
    <t>供水管网建设</t>
  </si>
  <si>
    <t>基本实现城乡联网供水，提高水资源利用率，达到城乡居民共享优质供水的目的。</t>
  </si>
  <si>
    <t>城乡建设与发展</t>
  </si>
  <si>
    <t>城区和部分乡镇</t>
  </si>
  <si>
    <t>破损人行道维修、村级公路及广场修建等</t>
  </si>
  <si>
    <t>城乡协调发展，初步改变城乡面貌。</t>
  </si>
  <si>
    <t>市住建局和有关乡镇办场园</t>
  </si>
  <si>
    <t>乡镇中心农贸市场升级改造</t>
  </si>
  <si>
    <t>彭市、马湾等10个乡镇</t>
  </si>
  <si>
    <t>农贸市场改造</t>
  </si>
  <si>
    <t>2019.5.31</t>
  </si>
  <si>
    <t>对乡镇农贸市场改造升级，方便群众生活。</t>
  </si>
  <si>
    <t>市商务局</t>
  </si>
  <si>
    <t>公共体育普及项目</t>
  </si>
  <si>
    <t>城区及部分乡镇</t>
  </si>
  <si>
    <t>普及公共体育项目</t>
  </si>
  <si>
    <t>提升公共体育水平，满足人民群众日益增长的体育健身需求。</t>
  </si>
  <si>
    <t>信息化建设</t>
  </si>
  <si>
    <t>雪亮工程</t>
  </si>
  <si>
    <t>在广场、密集楼宇拐角处及其他公共区域安装高清网络摄像头。</t>
  </si>
  <si>
    <t>发动社会力量和广大群众共同监看视频监控，真正实现治安防控“全覆盖、无死角”。</t>
  </si>
  <si>
    <t>市公安局</t>
  </si>
  <si>
    <t>智慧城市建设</t>
  </si>
  <si>
    <t>提升城市管理成效，改善市民生活质量。</t>
  </si>
  <si>
    <t>农村交通发展</t>
  </si>
  <si>
    <t>交通基础设施建设</t>
  </si>
  <si>
    <t>公路新建、大修、危桥改造及“455”生命安防工程及发展农村客运等</t>
  </si>
  <si>
    <t>加强公路建设，改变全市的交通状况。</t>
  </si>
  <si>
    <t>十一</t>
  </si>
  <si>
    <t>一事一议和美丽乡镇</t>
  </si>
  <si>
    <t>本级资金</t>
  </si>
  <si>
    <t>改善农村生产、生活条件。</t>
  </si>
  <si>
    <t>土地整治及基本农田保护</t>
  </si>
  <si>
    <t>土地平整、农田水利设施建设、农村交通道路建设及农田保护等</t>
  </si>
  <si>
    <t>基本农田保护得到进一步加强，农业生产能力显著提高。</t>
  </si>
  <si>
    <t>农业合作社代理记账</t>
  </si>
  <si>
    <t>对农业合作社实行财务代理记账</t>
  </si>
  <si>
    <t>引导全市农民专业合作社规范财务管理。</t>
  </si>
  <si>
    <t>市经管局</t>
  </si>
  <si>
    <t>中小企业发展</t>
  </si>
  <si>
    <t>对部分成长性好的中小企业进行奖补</t>
  </si>
  <si>
    <t>鼓励中小企业做大做强。</t>
  </si>
  <si>
    <t>附件3</t>
  </si>
  <si>
    <t>2019年生态环境保护和污染治理统筹使用财政资金计划调整表</t>
  </si>
  <si>
    <t>建设地点</t>
  </si>
  <si>
    <t>厕所革命</t>
  </si>
  <si>
    <t>农村无害化厕所建改</t>
  </si>
  <si>
    <t>全市各乡镇办场园</t>
  </si>
  <si>
    <t>无害化厕所建改</t>
  </si>
  <si>
    <t>推动农民传统卫生习惯的改变，改善农民生活环境。</t>
  </si>
  <si>
    <t>大气治理</t>
  </si>
  <si>
    <t>秸秆禁烧及空气质量生态补偿</t>
  </si>
  <si>
    <t>秸秆禁烧宣传及巡查工作等</t>
  </si>
  <si>
    <t>改善空气质量。</t>
  </si>
  <si>
    <t>市生态环境局</t>
  </si>
  <si>
    <t>城乡环境整治</t>
  </si>
  <si>
    <t>城乡污水处理</t>
  </si>
  <si>
    <t>部分乡镇办场园</t>
  </si>
  <si>
    <t>污水管网延伸、污水处理</t>
  </si>
  <si>
    <t>提高污水处理能力，改善人居环境。</t>
  </si>
  <si>
    <t>市住建局、市城投公司</t>
  </si>
  <si>
    <t>城乡生活垃圾无害化处理</t>
  </si>
  <si>
    <t>垃圾运输外包、农村生活垃圾分类试点等</t>
  </si>
  <si>
    <t>生活垃圾无害化处理率达90%以上。</t>
  </si>
  <si>
    <t>市城管执法局</t>
  </si>
  <si>
    <t>农村环境整治</t>
  </si>
  <si>
    <t>治理农村生活垃圾，加强村庄规划管理，建立村容村貌整治的长效机制。</t>
  </si>
  <si>
    <t>实现农村环境明显改善，村庄环境基本干净整洁有序，村民环境与健康意识普遍增强。</t>
  </si>
  <si>
    <t>北湖环境综合整治</t>
  </si>
  <si>
    <t>北湖建设区</t>
  </si>
  <si>
    <t>新建道路、环境绿化等</t>
  </si>
  <si>
    <t>改善北湖建设区环境面貌。</t>
  </si>
  <si>
    <t>市城投公司</t>
  </si>
  <si>
    <t>畜禽污染治理及水生态修复</t>
  </si>
  <si>
    <t>畜禽污染治理、水系连通，河道生态整治等</t>
  </si>
  <si>
    <t>提高水资源统筹调配能力，加速水体流动，增强水体自净能力。</t>
  </si>
  <si>
    <t>市水利和湖泊局、市现代农业服务中心</t>
  </si>
  <si>
    <t>杨家新沟改造</t>
  </si>
  <si>
    <t>河道清淤、岸坡整治、堤身加培等</t>
  </si>
  <si>
    <t>美化城区环境，提升人居品质。</t>
  </si>
  <si>
    <t>林业生态保护</t>
  </si>
  <si>
    <t>林业生态修复项目</t>
  </si>
  <si>
    <t>道路绿化、防护林建设、生态公益林补偿等</t>
  </si>
  <si>
    <t>持续推进我市国土绿化，着力提高我市森林质量，全面提升生态环境质量。</t>
  </si>
  <si>
    <t>附件4</t>
  </si>
  <si>
    <t>2019年高标准农田建设统筹使用财政资金计划调整表(2019年新建项目)</t>
  </si>
  <si>
    <t>单位：万元、万亩</t>
  </si>
  <si>
    <t>计划
投资额</t>
  </si>
  <si>
    <t>面积</t>
  </si>
  <si>
    <t>责任
单位</t>
  </si>
  <si>
    <t>干驿项目</t>
  </si>
  <si>
    <t>上缴专款、债券资金</t>
  </si>
  <si>
    <t>干驿镇八团村、汪河村、油榨村、周口村、鲍夹村、蒋赛村、河心村、刘潭村等</t>
  </si>
  <si>
    <t>华严湖陇西生态园、沉湖楚天湖生态养殖基地</t>
  </si>
  <si>
    <t>通过土地平整、农田水利设施建设、农村交通道路建设和优质农产品生产基地建设，使项目区农业生产能力提高10%，生产成本下降10%。</t>
  </si>
  <si>
    <t>净潭项目</t>
  </si>
  <si>
    <t>净潭乡双桥村、程门村、鲁河村、杨文村、荷花村</t>
  </si>
  <si>
    <t>建设虾稻基地</t>
  </si>
  <si>
    <t>卢市项目</t>
  </si>
  <si>
    <t>卢市魏场村、汪台村</t>
  </si>
  <si>
    <t>马湾项目</t>
  </si>
  <si>
    <t>马湾镇金滩村、榨屋村、便市村、鄢巷村、柳湾村</t>
  </si>
  <si>
    <t>渔薪项目</t>
  </si>
  <si>
    <t>渔薪镇泉湖村、涂园村、灰市村、渔薪村、观音湖村</t>
  </si>
  <si>
    <t>建设稻虾共作基地，蔬菜基地，其它高新作物基地</t>
  </si>
  <si>
    <t>拖市项目</t>
  </si>
  <si>
    <t>拖市镇何场村、梁场村、许场村</t>
  </si>
  <si>
    <t>中城银信控股集团天门市农业项目</t>
  </si>
  <si>
    <t>多宝项目</t>
  </si>
  <si>
    <t>多宝镇刘夏村、联河新村、向阳新村</t>
  </si>
  <si>
    <t>建设甘蓝、红薯、甜玉米和其它高新作物基地</t>
  </si>
  <si>
    <t>皂市项目</t>
  </si>
  <si>
    <t>皂市镇团山村、泉堰村</t>
  </si>
  <si>
    <t>建设虾稻基地，蔬菜基地，其它高新作物基地</t>
  </si>
  <si>
    <t>横林项目</t>
  </si>
  <si>
    <t>横林镇田湾村、杨林村、柳湾村、卢埠村、大湾村</t>
  </si>
  <si>
    <t>稻虾共作10000亩</t>
  </si>
  <si>
    <t>石家河项目</t>
  </si>
  <si>
    <t>石家河镇东虹村、花园村、杨岭村、吴垸村、石河村</t>
  </si>
  <si>
    <t>虾稻公园</t>
  </si>
  <si>
    <t>九真项目</t>
  </si>
  <si>
    <t>九真镇子文村、石李新村、周场村、四合村</t>
  </si>
  <si>
    <t>稻虾共作3000亩，池塘养虾2000亩，中药材、花卉3000亩，莲藕2000亩，果树2000亩，其它8000亩</t>
  </si>
  <si>
    <t>十二</t>
  </si>
  <si>
    <t>汪场项目</t>
  </si>
  <si>
    <t>汪场镇雷场村、方桥村、赖场村</t>
  </si>
  <si>
    <t>天门半夏种植</t>
  </si>
  <si>
    <t>附件5</t>
  </si>
  <si>
    <t>2019年高标准农田建设统筹使用财政资金计划调整表(2018年续建项目)</t>
  </si>
  <si>
    <t>建设
面积</t>
  </si>
  <si>
    <t>杨林、净潭项目</t>
  </si>
  <si>
    <t>杨林、净潭</t>
  </si>
  <si>
    <t>平整土地，新建、维修排灌沟渠、泵站，新建生产路、机耕桥等，建成生态农业示范基地。</t>
  </si>
  <si>
    <t>汪场、白茅湖项目</t>
  </si>
  <si>
    <t>汪场、白茅湖</t>
  </si>
  <si>
    <t>皂市、胡市项目</t>
  </si>
  <si>
    <t>皂市、胡市</t>
  </si>
  <si>
    <t>黄潭项目</t>
  </si>
  <si>
    <t>黄潭</t>
  </si>
  <si>
    <t>净潭</t>
  </si>
  <si>
    <t>马湾</t>
  </si>
  <si>
    <t>胡市项目</t>
  </si>
  <si>
    <t>胡市</t>
  </si>
  <si>
    <t>多宝、拖市、张港项目</t>
  </si>
  <si>
    <t>多宝、拖市、张港</t>
  </si>
  <si>
    <t>九真</t>
  </si>
  <si>
    <t>佛子山高标准农田项目</t>
  </si>
  <si>
    <t>债券资金</t>
  </si>
  <si>
    <t>佛子山</t>
  </si>
  <si>
    <t>横林高标准农田项目</t>
  </si>
  <si>
    <t>横林</t>
  </si>
  <si>
    <t>十三</t>
  </si>
  <si>
    <t>麻洋天海龙项目</t>
  </si>
  <si>
    <t>麻洋</t>
  </si>
  <si>
    <t>十四</t>
  </si>
  <si>
    <t>多宝高标准农田建设项目</t>
  </si>
  <si>
    <t>多宝</t>
  </si>
  <si>
    <t>市高标办</t>
  </si>
  <si>
    <t>十五</t>
  </si>
  <si>
    <t>蒋场、张港高标准农田建设项目</t>
  </si>
  <si>
    <t>蒋场、张港</t>
  </si>
  <si>
    <t>十六</t>
  </si>
  <si>
    <t>石家河高标准农田建设项目</t>
  </si>
  <si>
    <t>石家河</t>
  </si>
  <si>
    <t>十七</t>
  </si>
  <si>
    <t>佛子山王场高标准农田建设项目</t>
  </si>
  <si>
    <t>十八</t>
  </si>
  <si>
    <t>黄潭七屋岭高标准农田建设项目</t>
  </si>
  <si>
    <t>市水利湖泊局</t>
  </si>
  <si>
    <t>十九</t>
  </si>
  <si>
    <t>竟陵农业产业园</t>
  </si>
  <si>
    <t>竟陵</t>
  </si>
  <si>
    <t>二十</t>
  </si>
  <si>
    <t>九真现代农业产业园</t>
  </si>
  <si>
    <t>九真镇</t>
  </si>
  <si>
    <t>二十一</t>
  </si>
  <si>
    <t>多宝蔬菜产业园</t>
  </si>
  <si>
    <t>多宝镇</t>
  </si>
  <si>
    <t>二十二</t>
  </si>
  <si>
    <t>张港富硒花椰菜产业园</t>
  </si>
  <si>
    <t>张港</t>
  </si>
  <si>
    <t>张港镇</t>
  </si>
  <si>
    <t>二十三</t>
  </si>
  <si>
    <t>虾稻联作奖补</t>
  </si>
  <si>
    <t>提高全市教学质量。</t>
  </si>
  <si>
    <t>计划
统筹
金额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</si>
</sst>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￥&quot;* #,##0_ ;_ &quot;￥&quot;* \-#,##0_ ;_ &quot;￥&quot;* &quot;-&quot;_ ;_ @_ "/>
    <numFmt numFmtId="178" formatCode="0.0_ "/>
    <numFmt numFmtId="179" formatCode="_ &quot;￥&quot;* #,##0.00_ ;_ &quot;￥&quot;* \-#,##0.00_ ;_ &quot;￥&quot;* &quot;-&quot;??_ ;_ @_ "/>
    <numFmt numFmtId="180" formatCode="_ * #,##0_ ;_ * \-#,##0_ ;_ * &quot;-&quot;_ ;_ @_ "/>
    <numFmt numFmtId="181" formatCode="_ * #,##0.00_ ;_ * \-#,##0.00_ ;_ * &quot;-&quot;??_ ;_ @_ "/>
  </numFmts>
  <fonts count="29"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21"/>
      <color indexed="8"/>
      <name val="方正小标宋简体"/>
      <family val="0"/>
    </font>
    <font>
      <sz val="10"/>
      <color indexed="8"/>
      <name val="黑体"/>
      <family val="0"/>
    </font>
    <font>
      <sz val="10.5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6" borderId="4" applyNumberFormat="0" applyAlignment="0" applyProtection="0"/>
    <xf numFmtId="0" fontId="24" fillId="17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7" applyNumberFormat="0" applyAlignment="0" applyProtection="0"/>
    <xf numFmtId="0" fontId="17" fillId="7" borderId="4" applyNumberFormat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left" vertical="center" wrapText="1"/>
    </xf>
    <xf numFmtId="178" fontId="1" fillId="24" borderId="9" xfId="0" applyNumberFormat="1" applyFont="1" applyFill="1" applyBorder="1" applyAlignment="1">
      <alignment horizontal="left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4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24" borderId="9" xfId="0" applyFont="1" applyFill="1" applyBorder="1" applyAlignment="1">
      <alignment horizontal="left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left" vertical="center"/>
    </xf>
    <xf numFmtId="0" fontId="1" fillId="24" borderId="9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8" fillId="24" borderId="9" xfId="4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24" borderId="9" xfId="40" applyNumberFormat="1" applyFont="1" applyFill="1" applyBorder="1" applyAlignment="1">
      <alignment horizontal="left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4" borderId="0" xfId="0" applyFont="1" applyFill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34">
      <selection activeCell="H35" sqref="H35"/>
    </sheetView>
  </sheetViews>
  <sheetFormatPr defaultColWidth="9.00390625" defaultRowHeight="13.5"/>
  <cols>
    <col min="1" max="1" width="3.75390625" style="0" customWidth="1"/>
    <col min="2" max="2" width="5.25390625" style="0" customWidth="1"/>
    <col min="3" max="3" width="11.375" style="0" customWidth="1"/>
    <col min="4" max="4" width="7.625" style="0" customWidth="1"/>
    <col min="5" max="5" width="9.75390625" style="0" customWidth="1"/>
    <col min="6" max="6" width="11.875" style="38" customWidth="1"/>
    <col min="7" max="7" width="19.125" style="38" customWidth="1"/>
    <col min="8" max="8" width="10.375" style="38" customWidth="1"/>
    <col min="9" max="9" width="27.125" style="38" customWidth="1"/>
    <col min="10" max="10" width="14.125" style="38" customWidth="1"/>
  </cols>
  <sheetData>
    <row r="1" spans="1:9" ht="18.75" customHeight="1">
      <c r="A1" s="68" t="s">
        <v>0</v>
      </c>
      <c r="B1" s="68"/>
      <c r="C1" s="68"/>
      <c r="D1" s="58"/>
      <c r="E1" s="58"/>
      <c r="F1" s="58"/>
      <c r="G1" s="58"/>
      <c r="H1" s="58"/>
      <c r="I1" s="58"/>
    </row>
    <row r="2" spans="1:10" ht="30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6.5" customHeight="1">
      <c r="A3" s="41"/>
      <c r="B3" s="41"/>
      <c r="C3" s="41"/>
      <c r="D3" s="32"/>
      <c r="E3" s="32"/>
      <c r="F3" s="32"/>
      <c r="H3" s="36"/>
      <c r="I3" s="70" t="s">
        <v>2</v>
      </c>
      <c r="J3" s="71"/>
    </row>
    <row r="4" spans="1:10" s="59" customFormat="1" ht="42.75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ht="21" customHeight="1">
      <c r="A5" s="43"/>
      <c r="B5" s="43"/>
      <c r="C5" s="43" t="s">
        <v>13</v>
      </c>
      <c r="D5" s="45">
        <f>SUM(D6:D38)</f>
        <v>51915.627</v>
      </c>
      <c r="E5" s="45"/>
      <c r="F5" s="45"/>
      <c r="G5" s="47"/>
      <c r="H5" s="43"/>
      <c r="I5" s="47"/>
      <c r="J5" s="43"/>
    </row>
    <row r="6" spans="1:10" ht="31.5" customHeight="1">
      <c r="A6" s="67" t="s">
        <v>14</v>
      </c>
      <c r="B6" s="67" t="s">
        <v>15</v>
      </c>
      <c r="C6" s="61" t="s">
        <v>16</v>
      </c>
      <c r="D6" s="8">
        <v>5080.92</v>
      </c>
      <c r="E6" s="8" t="s">
        <v>17</v>
      </c>
      <c r="F6" s="8" t="s">
        <v>18</v>
      </c>
      <c r="G6" s="48" t="s">
        <v>19</v>
      </c>
      <c r="H6" s="8" t="s">
        <v>20</v>
      </c>
      <c r="I6" s="48" t="s">
        <v>21</v>
      </c>
      <c r="J6" s="8" t="s">
        <v>22</v>
      </c>
    </row>
    <row r="7" spans="1:10" ht="42" customHeight="1">
      <c r="A7" s="67"/>
      <c r="B7" s="67"/>
      <c r="C7" s="61" t="s">
        <v>23</v>
      </c>
      <c r="D7" s="8">
        <v>11595</v>
      </c>
      <c r="E7" s="8" t="s">
        <v>17</v>
      </c>
      <c r="F7" s="8" t="s">
        <v>24</v>
      </c>
      <c r="G7" s="48" t="s">
        <v>25</v>
      </c>
      <c r="H7" s="8" t="s">
        <v>20</v>
      </c>
      <c r="I7" s="48" t="s">
        <v>26</v>
      </c>
      <c r="J7" s="8" t="s">
        <v>27</v>
      </c>
    </row>
    <row r="8" spans="1:10" ht="44.25" customHeight="1">
      <c r="A8" s="67"/>
      <c r="B8" s="67"/>
      <c r="C8" s="61" t="s">
        <v>28</v>
      </c>
      <c r="D8" s="8">
        <f>95+88</f>
        <v>183</v>
      </c>
      <c r="E8" s="8" t="s">
        <v>29</v>
      </c>
      <c r="F8" s="8" t="s">
        <v>30</v>
      </c>
      <c r="G8" s="48" t="s">
        <v>31</v>
      </c>
      <c r="H8" s="8" t="s">
        <v>20</v>
      </c>
      <c r="I8" s="48" t="s">
        <v>32</v>
      </c>
      <c r="J8" s="8" t="s">
        <v>22</v>
      </c>
    </row>
    <row r="9" spans="1:10" ht="44.25" customHeight="1">
      <c r="A9" s="67"/>
      <c r="B9" s="67"/>
      <c r="C9" s="61" t="s">
        <v>33</v>
      </c>
      <c r="D9" s="62">
        <v>4397</v>
      </c>
      <c r="E9" s="8" t="s">
        <v>34</v>
      </c>
      <c r="F9" s="8" t="s">
        <v>35</v>
      </c>
      <c r="G9" s="10" t="s">
        <v>36</v>
      </c>
      <c r="H9" s="9" t="s">
        <v>37</v>
      </c>
      <c r="I9" s="48" t="s">
        <v>38</v>
      </c>
      <c r="J9" s="7" t="s">
        <v>39</v>
      </c>
    </row>
    <row r="10" spans="1:10" ht="31.5" customHeight="1">
      <c r="A10" s="67"/>
      <c r="B10" s="67"/>
      <c r="C10" s="61" t="s">
        <v>40</v>
      </c>
      <c r="D10" s="62">
        <v>58</v>
      </c>
      <c r="E10" s="8" t="s">
        <v>41</v>
      </c>
      <c r="F10" s="7" t="s">
        <v>42</v>
      </c>
      <c r="G10" s="10" t="s">
        <v>43</v>
      </c>
      <c r="H10" s="9" t="s">
        <v>20</v>
      </c>
      <c r="I10" s="10" t="s">
        <v>44</v>
      </c>
      <c r="J10" s="8" t="s">
        <v>22</v>
      </c>
    </row>
    <row r="11" spans="1:10" ht="45" customHeight="1">
      <c r="A11" s="67"/>
      <c r="B11" s="67"/>
      <c r="C11" s="61" t="s">
        <v>45</v>
      </c>
      <c r="D11" s="8">
        <f>880+312</f>
        <v>1192</v>
      </c>
      <c r="E11" s="8" t="s">
        <v>29</v>
      </c>
      <c r="F11" s="8" t="s">
        <v>46</v>
      </c>
      <c r="G11" s="48" t="s">
        <v>47</v>
      </c>
      <c r="H11" s="8" t="s">
        <v>48</v>
      </c>
      <c r="I11" s="48" t="s">
        <v>49</v>
      </c>
      <c r="J11" s="8" t="s">
        <v>50</v>
      </c>
    </row>
    <row r="12" spans="1:10" ht="48" customHeight="1">
      <c r="A12" s="67"/>
      <c r="B12" s="67"/>
      <c r="C12" s="61" t="s">
        <v>51</v>
      </c>
      <c r="D12" s="8">
        <v>1777.98</v>
      </c>
      <c r="E12" s="8" t="s">
        <v>29</v>
      </c>
      <c r="F12" s="8" t="s">
        <v>52</v>
      </c>
      <c r="G12" s="48" t="s">
        <v>53</v>
      </c>
      <c r="H12" s="8" t="s">
        <v>20</v>
      </c>
      <c r="I12" s="48" t="s">
        <v>54</v>
      </c>
      <c r="J12" s="7" t="s">
        <v>39</v>
      </c>
    </row>
    <row r="13" spans="1:10" ht="33" customHeight="1">
      <c r="A13" s="67"/>
      <c r="B13" s="67"/>
      <c r="C13" s="61" t="s">
        <v>55</v>
      </c>
      <c r="D13" s="8">
        <v>1359.44</v>
      </c>
      <c r="E13" s="8" t="s">
        <v>56</v>
      </c>
      <c r="F13" s="8" t="s">
        <v>57</v>
      </c>
      <c r="G13" s="48" t="s">
        <v>58</v>
      </c>
      <c r="H13" s="8" t="s">
        <v>20</v>
      </c>
      <c r="I13" s="10" t="s">
        <v>59</v>
      </c>
      <c r="J13" s="8" t="s">
        <v>22</v>
      </c>
    </row>
    <row r="14" spans="1:10" ht="48.75" customHeight="1">
      <c r="A14" s="67" t="s">
        <v>14</v>
      </c>
      <c r="B14" s="67" t="s">
        <v>15</v>
      </c>
      <c r="C14" s="61" t="s">
        <v>60</v>
      </c>
      <c r="D14" s="8">
        <v>600</v>
      </c>
      <c r="E14" s="8" t="s">
        <v>17</v>
      </c>
      <c r="F14" s="8" t="s">
        <v>61</v>
      </c>
      <c r="G14" s="48" t="s">
        <v>62</v>
      </c>
      <c r="H14" s="8" t="s">
        <v>63</v>
      </c>
      <c r="I14" s="48" t="s">
        <v>64</v>
      </c>
      <c r="J14" s="7" t="s">
        <v>65</v>
      </c>
    </row>
    <row r="15" spans="1:10" ht="42" customHeight="1">
      <c r="A15" s="67"/>
      <c r="B15" s="67"/>
      <c r="C15" s="61" t="s">
        <v>66</v>
      </c>
      <c r="D15" s="8">
        <v>460</v>
      </c>
      <c r="E15" s="8" t="s">
        <v>41</v>
      </c>
      <c r="F15" s="8" t="s">
        <v>18</v>
      </c>
      <c r="G15" s="48" t="s">
        <v>67</v>
      </c>
      <c r="H15" s="8" t="s">
        <v>68</v>
      </c>
      <c r="I15" s="48" t="s">
        <v>69</v>
      </c>
      <c r="J15" s="8" t="s">
        <v>22</v>
      </c>
    </row>
    <row r="16" spans="1:10" ht="36.75" customHeight="1">
      <c r="A16" s="67"/>
      <c r="B16" s="67"/>
      <c r="C16" s="61" t="s">
        <v>70</v>
      </c>
      <c r="D16" s="8">
        <v>40</v>
      </c>
      <c r="E16" s="8" t="s">
        <v>29</v>
      </c>
      <c r="F16" s="8" t="s">
        <v>71</v>
      </c>
      <c r="G16" s="48" t="s">
        <v>72</v>
      </c>
      <c r="H16" s="8" t="s">
        <v>63</v>
      </c>
      <c r="I16" s="48" t="s">
        <v>73</v>
      </c>
      <c r="J16" s="8" t="s">
        <v>74</v>
      </c>
    </row>
    <row r="17" spans="1:10" ht="48" customHeight="1">
      <c r="A17" s="67" t="s">
        <v>75</v>
      </c>
      <c r="B17" s="67" t="s">
        <v>76</v>
      </c>
      <c r="C17" s="61" t="s">
        <v>77</v>
      </c>
      <c r="D17" s="8">
        <v>2037</v>
      </c>
      <c r="E17" s="8" t="s">
        <v>17</v>
      </c>
      <c r="F17" s="8" t="s">
        <v>78</v>
      </c>
      <c r="G17" s="48" t="s">
        <v>79</v>
      </c>
      <c r="H17" s="8" t="s">
        <v>20</v>
      </c>
      <c r="I17" s="63" t="s">
        <v>80</v>
      </c>
      <c r="J17" s="8" t="s">
        <v>81</v>
      </c>
    </row>
    <row r="18" spans="1:10" ht="45" customHeight="1">
      <c r="A18" s="67"/>
      <c r="B18" s="67"/>
      <c r="C18" s="61" t="s">
        <v>82</v>
      </c>
      <c r="D18" s="7">
        <v>208.675</v>
      </c>
      <c r="E18" s="8" t="s">
        <v>41</v>
      </c>
      <c r="F18" s="9" t="s">
        <v>83</v>
      </c>
      <c r="G18" s="63" t="s">
        <v>82</v>
      </c>
      <c r="H18" s="8" t="s">
        <v>20</v>
      </c>
      <c r="I18" s="63" t="s">
        <v>84</v>
      </c>
      <c r="J18" s="7" t="s">
        <v>81</v>
      </c>
    </row>
    <row r="19" spans="1:10" ht="48" customHeight="1">
      <c r="A19" s="67"/>
      <c r="B19" s="67"/>
      <c r="C19" s="61" t="s">
        <v>85</v>
      </c>
      <c r="D19" s="8">
        <v>211</v>
      </c>
      <c r="E19" s="8" t="s">
        <v>29</v>
      </c>
      <c r="F19" s="8" t="s">
        <v>57</v>
      </c>
      <c r="G19" s="48" t="s">
        <v>86</v>
      </c>
      <c r="H19" s="8" t="s">
        <v>20</v>
      </c>
      <c r="I19" s="48" t="s">
        <v>87</v>
      </c>
      <c r="J19" s="8" t="s">
        <v>88</v>
      </c>
    </row>
    <row r="20" spans="1:10" ht="53.25" customHeight="1">
      <c r="A20" s="67" t="s">
        <v>89</v>
      </c>
      <c r="B20" s="67" t="s">
        <v>90</v>
      </c>
      <c r="C20" s="61" t="s">
        <v>91</v>
      </c>
      <c r="D20" s="8">
        <v>11000</v>
      </c>
      <c r="E20" s="8" t="s">
        <v>17</v>
      </c>
      <c r="F20" s="8" t="s">
        <v>57</v>
      </c>
      <c r="G20" s="48" t="s">
        <v>92</v>
      </c>
      <c r="H20" s="8" t="s">
        <v>63</v>
      </c>
      <c r="I20" s="48" t="s">
        <v>93</v>
      </c>
      <c r="J20" s="8" t="s">
        <v>94</v>
      </c>
    </row>
    <row r="21" spans="1:10" ht="44.25" customHeight="1">
      <c r="A21" s="67"/>
      <c r="B21" s="67"/>
      <c r="C21" s="61" t="s">
        <v>95</v>
      </c>
      <c r="D21" s="62">
        <v>408.17</v>
      </c>
      <c r="E21" s="8" t="s">
        <v>41</v>
      </c>
      <c r="F21" s="8" t="s">
        <v>57</v>
      </c>
      <c r="G21" s="63" t="s">
        <v>96</v>
      </c>
      <c r="H21" s="9" t="s">
        <v>97</v>
      </c>
      <c r="I21" s="10" t="s">
        <v>98</v>
      </c>
      <c r="J21" s="8" t="s">
        <v>99</v>
      </c>
    </row>
    <row r="22" spans="1:10" ht="41.25" customHeight="1">
      <c r="A22" s="67"/>
      <c r="B22" s="67"/>
      <c r="C22" s="61" t="s">
        <v>100</v>
      </c>
      <c r="D22" s="62">
        <v>597.85</v>
      </c>
      <c r="E22" s="8" t="s">
        <v>41</v>
      </c>
      <c r="F22" s="8" t="s">
        <v>57</v>
      </c>
      <c r="G22" s="10" t="s">
        <v>101</v>
      </c>
      <c r="H22" s="9" t="s">
        <v>102</v>
      </c>
      <c r="I22" s="10" t="s">
        <v>103</v>
      </c>
      <c r="J22" s="8" t="s">
        <v>104</v>
      </c>
    </row>
    <row r="23" spans="1:10" ht="48" customHeight="1">
      <c r="A23" s="67" t="s">
        <v>105</v>
      </c>
      <c r="B23" s="67" t="s">
        <v>106</v>
      </c>
      <c r="C23" s="61" t="s">
        <v>107</v>
      </c>
      <c r="D23" s="8">
        <v>1589</v>
      </c>
      <c r="E23" s="8" t="s">
        <v>29</v>
      </c>
      <c r="F23" s="8" t="s">
        <v>57</v>
      </c>
      <c r="G23" s="48" t="s">
        <v>108</v>
      </c>
      <c r="H23" s="8" t="s">
        <v>20</v>
      </c>
      <c r="I23" s="48" t="s">
        <v>109</v>
      </c>
      <c r="J23" s="8" t="s">
        <v>104</v>
      </c>
    </row>
    <row r="24" spans="1:10" ht="48" customHeight="1">
      <c r="A24" s="67"/>
      <c r="B24" s="67"/>
      <c r="C24" s="61" t="s">
        <v>110</v>
      </c>
      <c r="D24" s="8">
        <v>1456.14</v>
      </c>
      <c r="E24" s="8" t="s">
        <v>41</v>
      </c>
      <c r="F24" s="8" t="s">
        <v>57</v>
      </c>
      <c r="G24" s="48" t="s">
        <v>111</v>
      </c>
      <c r="H24" s="8" t="s">
        <v>112</v>
      </c>
      <c r="I24" s="10" t="s">
        <v>113</v>
      </c>
      <c r="J24" s="8" t="s">
        <v>104</v>
      </c>
    </row>
    <row r="25" spans="1:10" ht="48" customHeight="1">
      <c r="A25" s="67"/>
      <c r="B25" s="67"/>
      <c r="C25" s="61" t="s">
        <v>114</v>
      </c>
      <c r="D25" s="7">
        <v>969.482</v>
      </c>
      <c r="E25" s="8" t="s">
        <v>41</v>
      </c>
      <c r="F25" s="8" t="s">
        <v>57</v>
      </c>
      <c r="G25" s="63" t="s">
        <v>115</v>
      </c>
      <c r="H25" s="61" t="s">
        <v>68</v>
      </c>
      <c r="I25" s="10" t="s">
        <v>116</v>
      </c>
      <c r="J25" s="8" t="s">
        <v>104</v>
      </c>
    </row>
    <row r="26" spans="1:10" ht="52.5" customHeight="1">
      <c r="A26" s="8" t="s">
        <v>117</v>
      </c>
      <c r="B26" s="8" t="s">
        <v>118</v>
      </c>
      <c r="C26" s="61" t="s">
        <v>119</v>
      </c>
      <c r="D26" s="7">
        <v>1432.25</v>
      </c>
      <c r="E26" s="8" t="s">
        <v>41</v>
      </c>
      <c r="F26" s="8" t="s">
        <v>57</v>
      </c>
      <c r="G26" s="10" t="s">
        <v>120</v>
      </c>
      <c r="H26" s="9" t="s">
        <v>121</v>
      </c>
      <c r="I26" s="10" t="s">
        <v>122</v>
      </c>
      <c r="J26" s="7" t="s">
        <v>88</v>
      </c>
    </row>
    <row r="27" spans="1:10" ht="60.75" customHeight="1">
      <c r="A27" s="67" t="s">
        <v>123</v>
      </c>
      <c r="B27" s="67" t="s">
        <v>124</v>
      </c>
      <c r="C27" s="61" t="s">
        <v>125</v>
      </c>
      <c r="D27" s="7">
        <v>650</v>
      </c>
      <c r="E27" s="8" t="s">
        <v>41</v>
      </c>
      <c r="F27" s="8" t="s">
        <v>57</v>
      </c>
      <c r="G27" s="10" t="s">
        <v>126</v>
      </c>
      <c r="H27" s="9" t="s">
        <v>121</v>
      </c>
      <c r="I27" s="10" t="s">
        <v>127</v>
      </c>
      <c r="J27" s="7" t="s">
        <v>128</v>
      </c>
    </row>
    <row r="28" spans="1:10" ht="48" customHeight="1">
      <c r="A28" s="67"/>
      <c r="B28" s="67"/>
      <c r="C28" s="61" t="s">
        <v>129</v>
      </c>
      <c r="D28" s="7">
        <v>299.6</v>
      </c>
      <c r="E28" s="8" t="s">
        <v>41</v>
      </c>
      <c r="F28" s="8" t="s">
        <v>18</v>
      </c>
      <c r="G28" s="10" t="s">
        <v>130</v>
      </c>
      <c r="H28" s="9" t="s">
        <v>97</v>
      </c>
      <c r="I28" s="10" t="s">
        <v>131</v>
      </c>
      <c r="J28" s="64" t="s">
        <v>88</v>
      </c>
    </row>
    <row r="29" spans="1:10" ht="47.25" customHeight="1">
      <c r="A29" s="8" t="s">
        <v>132</v>
      </c>
      <c r="B29" s="8" t="s">
        <v>133</v>
      </c>
      <c r="C29" s="61" t="s">
        <v>134</v>
      </c>
      <c r="D29" s="8">
        <v>1678</v>
      </c>
      <c r="E29" s="8" t="s">
        <v>135</v>
      </c>
      <c r="F29" s="8" t="s">
        <v>57</v>
      </c>
      <c r="G29" s="48" t="s">
        <v>134</v>
      </c>
      <c r="H29" s="8" t="s">
        <v>20</v>
      </c>
      <c r="I29" s="48" t="s">
        <v>136</v>
      </c>
      <c r="J29" s="65" t="s">
        <v>137</v>
      </c>
    </row>
    <row r="30" spans="1:10" s="60" customFormat="1" ht="54.75" customHeight="1">
      <c r="A30" s="8" t="s">
        <v>138</v>
      </c>
      <c r="B30" s="8" t="s">
        <v>139</v>
      </c>
      <c r="C30" s="61" t="s">
        <v>140</v>
      </c>
      <c r="D30" s="62">
        <v>120</v>
      </c>
      <c r="E30" s="8" t="s">
        <v>141</v>
      </c>
      <c r="F30" s="62" t="s">
        <v>140</v>
      </c>
      <c r="G30" s="10" t="s">
        <v>142</v>
      </c>
      <c r="H30" s="9" t="s">
        <v>97</v>
      </c>
      <c r="I30" s="66" t="s">
        <v>143</v>
      </c>
      <c r="J30" s="64" t="s">
        <v>88</v>
      </c>
    </row>
    <row r="31" spans="1:10" ht="54.75" customHeight="1">
      <c r="A31" s="67" t="s">
        <v>144</v>
      </c>
      <c r="B31" s="67" t="s">
        <v>145</v>
      </c>
      <c r="C31" s="61" t="s">
        <v>146</v>
      </c>
      <c r="D31" s="8">
        <v>203.7</v>
      </c>
      <c r="E31" s="8" t="s">
        <v>41</v>
      </c>
      <c r="F31" s="8" t="s">
        <v>57</v>
      </c>
      <c r="G31" s="48" t="s">
        <v>147</v>
      </c>
      <c r="H31" s="8" t="s">
        <v>20</v>
      </c>
      <c r="I31" s="48" t="s">
        <v>148</v>
      </c>
      <c r="J31" s="8" t="s">
        <v>22</v>
      </c>
    </row>
    <row r="32" spans="1:10" ht="54" customHeight="1">
      <c r="A32" s="67"/>
      <c r="B32" s="67"/>
      <c r="C32" s="61" t="s">
        <v>149</v>
      </c>
      <c r="D32" s="62">
        <v>544.42</v>
      </c>
      <c r="E32" s="8" t="s">
        <v>41</v>
      </c>
      <c r="F32" s="8" t="s">
        <v>57</v>
      </c>
      <c r="G32" s="63" t="s">
        <v>150</v>
      </c>
      <c r="H32" s="61" t="s">
        <v>63</v>
      </c>
      <c r="I32" s="63" t="s">
        <v>151</v>
      </c>
      <c r="J32" s="7" t="s">
        <v>152</v>
      </c>
    </row>
    <row r="33" spans="1:10" ht="51.75" customHeight="1">
      <c r="A33" s="67" t="s">
        <v>153</v>
      </c>
      <c r="B33" s="67" t="s">
        <v>154</v>
      </c>
      <c r="C33" s="61" t="s">
        <v>155</v>
      </c>
      <c r="D33" s="62">
        <v>35</v>
      </c>
      <c r="E33" s="8" t="s">
        <v>41</v>
      </c>
      <c r="F33" s="8" t="s">
        <v>57</v>
      </c>
      <c r="G33" s="10" t="s">
        <v>156</v>
      </c>
      <c r="H33" s="9" t="s">
        <v>68</v>
      </c>
      <c r="I33" s="10" t="s">
        <v>157</v>
      </c>
      <c r="J33" s="7" t="s">
        <v>88</v>
      </c>
    </row>
    <row r="34" spans="1:10" ht="61.5" customHeight="1">
      <c r="A34" s="67"/>
      <c r="B34" s="67"/>
      <c r="C34" s="61" t="s">
        <v>158</v>
      </c>
      <c r="D34" s="62">
        <v>15</v>
      </c>
      <c r="E34" s="8" t="s">
        <v>41</v>
      </c>
      <c r="F34" s="8" t="s">
        <v>57</v>
      </c>
      <c r="G34" s="10" t="s">
        <v>159</v>
      </c>
      <c r="H34" s="9" t="s">
        <v>121</v>
      </c>
      <c r="I34" s="10" t="s">
        <v>160</v>
      </c>
      <c r="J34" s="7" t="s">
        <v>88</v>
      </c>
    </row>
    <row r="35" spans="1:10" ht="54.75" customHeight="1">
      <c r="A35" s="67"/>
      <c r="B35" s="67"/>
      <c r="C35" s="61" t="s">
        <v>161</v>
      </c>
      <c r="D35" s="62">
        <v>123</v>
      </c>
      <c r="E35" s="50" t="s">
        <v>29</v>
      </c>
      <c r="F35" s="7" t="s">
        <v>162</v>
      </c>
      <c r="G35" s="10" t="s">
        <v>163</v>
      </c>
      <c r="H35" s="9" t="s">
        <v>102</v>
      </c>
      <c r="I35" s="10" t="s">
        <v>164</v>
      </c>
      <c r="J35" s="8" t="s">
        <v>22</v>
      </c>
    </row>
    <row r="36" spans="1:10" ht="42" customHeight="1">
      <c r="A36" s="67"/>
      <c r="B36" s="67"/>
      <c r="C36" s="61" t="s">
        <v>165</v>
      </c>
      <c r="D36" s="62">
        <v>1500</v>
      </c>
      <c r="E36" s="50" t="s">
        <v>29</v>
      </c>
      <c r="F36" s="9" t="s">
        <v>166</v>
      </c>
      <c r="G36" s="63" t="s">
        <v>165</v>
      </c>
      <c r="H36" s="9" t="s">
        <v>20</v>
      </c>
      <c r="I36" s="10" t="s">
        <v>167</v>
      </c>
      <c r="J36" s="8" t="s">
        <v>22</v>
      </c>
    </row>
    <row r="37" spans="1:10" ht="48" customHeight="1">
      <c r="A37" s="67"/>
      <c r="B37" s="67"/>
      <c r="C37" s="61" t="s">
        <v>168</v>
      </c>
      <c r="D37" s="62">
        <v>44</v>
      </c>
      <c r="E37" s="50" t="s">
        <v>29</v>
      </c>
      <c r="F37" s="8" t="s">
        <v>57</v>
      </c>
      <c r="G37" s="10" t="s">
        <v>169</v>
      </c>
      <c r="H37" s="9" t="s">
        <v>20</v>
      </c>
      <c r="I37" s="10" t="s">
        <v>170</v>
      </c>
      <c r="J37" s="7" t="s">
        <v>88</v>
      </c>
    </row>
    <row r="38" spans="1:10" ht="39.75" customHeight="1">
      <c r="A38" s="67"/>
      <c r="B38" s="67"/>
      <c r="C38" s="61" t="s">
        <v>171</v>
      </c>
      <c r="D38" s="62">
        <v>50</v>
      </c>
      <c r="E38" s="8" t="s">
        <v>41</v>
      </c>
      <c r="F38" s="8" t="s">
        <v>172</v>
      </c>
      <c r="G38" s="10" t="s">
        <v>173</v>
      </c>
      <c r="H38" s="9" t="s">
        <v>174</v>
      </c>
      <c r="I38" s="10" t="s">
        <v>175</v>
      </c>
      <c r="J38" s="7" t="s">
        <v>176</v>
      </c>
    </row>
  </sheetData>
  <sheetProtection/>
  <mergeCells count="19">
    <mergeCell ref="A33:A38"/>
    <mergeCell ref="B6:B13"/>
    <mergeCell ref="B14:B16"/>
    <mergeCell ref="B17:B19"/>
    <mergeCell ref="B20:B22"/>
    <mergeCell ref="B23:B25"/>
    <mergeCell ref="B27:B28"/>
    <mergeCell ref="B31:B32"/>
    <mergeCell ref="B33:B38"/>
    <mergeCell ref="A17:A19"/>
    <mergeCell ref="A20:A22"/>
    <mergeCell ref="A23:A25"/>
    <mergeCell ref="A27:A28"/>
    <mergeCell ref="A31:A32"/>
    <mergeCell ref="A14:A16"/>
    <mergeCell ref="A1:C1"/>
    <mergeCell ref="A2:J2"/>
    <mergeCell ref="I3:J3"/>
    <mergeCell ref="A6:A13"/>
  </mergeCells>
  <printOptions horizontalCentered="1"/>
  <pageMargins left="1.1811023622047245" right="1.1811023622047245" top="0.984251968503937" bottom="0.984251968503937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4.625" style="38" customWidth="1"/>
    <col min="2" max="2" width="5.125" style="0" customWidth="1"/>
    <col min="3" max="3" width="14.75390625" style="39" customWidth="1"/>
    <col min="4" max="4" width="7.75390625" style="38" customWidth="1"/>
    <col min="5" max="5" width="8.75390625" style="0" customWidth="1"/>
    <col min="6" max="6" width="13.625" style="40" customWidth="1"/>
    <col min="7" max="7" width="22.875" style="40" customWidth="1"/>
    <col min="8" max="8" width="10.75390625" style="0" customWidth="1"/>
    <col min="9" max="9" width="23.00390625" style="40" customWidth="1"/>
    <col min="10" max="10" width="9.25390625" style="0" customWidth="1"/>
  </cols>
  <sheetData>
    <row r="1" spans="1:10" ht="18.75" customHeight="1">
      <c r="A1" s="68" t="s">
        <v>177</v>
      </c>
      <c r="B1" s="68"/>
      <c r="C1" s="68"/>
      <c r="D1" s="31"/>
      <c r="E1" s="4"/>
      <c r="F1" s="4"/>
      <c r="G1" s="4"/>
      <c r="H1" s="4"/>
      <c r="I1" s="4"/>
      <c r="J1" s="58"/>
    </row>
    <row r="2" spans="1:10" ht="26.25" customHeight="1">
      <c r="A2" s="69" t="s">
        <v>178</v>
      </c>
      <c r="B2" s="69"/>
      <c r="C2" s="72"/>
      <c r="D2" s="69"/>
      <c r="E2" s="69"/>
      <c r="F2" s="72"/>
      <c r="G2" s="72"/>
      <c r="H2" s="69"/>
      <c r="I2" s="72"/>
      <c r="J2" s="69"/>
    </row>
    <row r="3" spans="1:10" s="2" customFormat="1" ht="15" customHeight="1">
      <c r="A3" s="32"/>
      <c r="B3" s="41"/>
      <c r="C3" s="42"/>
      <c r="D3" s="32"/>
      <c r="E3" s="41"/>
      <c r="F3" s="42"/>
      <c r="G3" s="42"/>
      <c r="H3" s="41"/>
      <c r="I3" s="87" t="s">
        <v>2</v>
      </c>
      <c r="J3" s="87"/>
    </row>
    <row r="4" spans="1:10" s="2" customFormat="1" ht="43.5" customHeight="1">
      <c r="A4" s="5" t="s">
        <v>3</v>
      </c>
      <c r="B4" s="5" t="s">
        <v>179</v>
      </c>
      <c r="C4" s="5" t="s">
        <v>5</v>
      </c>
      <c r="D4" s="6" t="s">
        <v>6</v>
      </c>
      <c r="E4" s="6" t="s">
        <v>180</v>
      </c>
      <c r="F4" s="6" t="s">
        <v>181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s="2" customFormat="1" ht="27" customHeight="1">
      <c r="A5" s="43"/>
      <c r="B5" s="43"/>
      <c r="C5" s="8" t="s">
        <v>13</v>
      </c>
      <c r="D5" s="44">
        <f>SUM(D6:D54)</f>
        <v>165356.572</v>
      </c>
      <c r="E5" s="45"/>
      <c r="F5" s="46"/>
      <c r="G5" s="47"/>
      <c r="H5" s="43"/>
      <c r="I5" s="47"/>
      <c r="J5" s="43"/>
    </row>
    <row r="6" spans="1:10" s="2" customFormat="1" ht="39" customHeight="1">
      <c r="A6" s="67" t="s">
        <v>14</v>
      </c>
      <c r="B6" s="67" t="s">
        <v>182</v>
      </c>
      <c r="C6" s="48" t="s">
        <v>183</v>
      </c>
      <c r="D6" s="8">
        <v>250</v>
      </c>
      <c r="E6" s="8" t="s">
        <v>29</v>
      </c>
      <c r="F6" s="48" t="s">
        <v>184</v>
      </c>
      <c r="G6" s="48" t="s">
        <v>185</v>
      </c>
      <c r="H6" s="8" t="s">
        <v>186</v>
      </c>
      <c r="I6" s="48" t="s">
        <v>187</v>
      </c>
      <c r="J6" s="8" t="s">
        <v>128</v>
      </c>
    </row>
    <row r="7" spans="1:10" s="2" customFormat="1" ht="63.75" customHeight="1">
      <c r="A7" s="67"/>
      <c r="B7" s="67"/>
      <c r="C7" s="48" t="s">
        <v>188</v>
      </c>
      <c r="D7" s="8">
        <v>1500</v>
      </c>
      <c r="E7" s="8" t="s">
        <v>29</v>
      </c>
      <c r="F7" s="48" t="s">
        <v>189</v>
      </c>
      <c r="G7" s="48" t="s">
        <v>190</v>
      </c>
      <c r="H7" s="8" t="s">
        <v>68</v>
      </c>
      <c r="I7" s="48" t="s">
        <v>191</v>
      </c>
      <c r="J7" s="8" t="s">
        <v>128</v>
      </c>
    </row>
    <row r="8" spans="1:10" s="2" customFormat="1" ht="42" customHeight="1">
      <c r="A8" s="67"/>
      <c r="B8" s="67"/>
      <c r="C8" s="48" t="s">
        <v>192</v>
      </c>
      <c r="D8" s="8">
        <v>3552.9</v>
      </c>
      <c r="E8" s="8" t="s">
        <v>29</v>
      </c>
      <c r="F8" s="48" t="s">
        <v>57</v>
      </c>
      <c r="G8" s="48" t="s">
        <v>192</v>
      </c>
      <c r="H8" s="8" t="s">
        <v>102</v>
      </c>
      <c r="I8" s="48" t="s">
        <v>193</v>
      </c>
      <c r="J8" s="8" t="s">
        <v>194</v>
      </c>
    </row>
    <row r="9" spans="1:10" s="2" customFormat="1" ht="36" customHeight="1">
      <c r="A9" s="67"/>
      <c r="B9" s="67"/>
      <c r="C9" s="49" t="s">
        <v>195</v>
      </c>
      <c r="D9" s="50">
        <f>48</f>
        <v>48</v>
      </c>
      <c r="E9" s="8" t="s">
        <v>29</v>
      </c>
      <c r="F9" s="48" t="s">
        <v>57</v>
      </c>
      <c r="G9" s="48" t="s">
        <v>196</v>
      </c>
      <c r="H9" s="8" t="s">
        <v>102</v>
      </c>
      <c r="I9" s="48" t="s">
        <v>197</v>
      </c>
      <c r="J9" s="8" t="s">
        <v>128</v>
      </c>
    </row>
    <row r="10" spans="1:10" s="2" customFormat="1" ht="100.5" customHeight="1">
      <c r="A10" s="67"/>
      <c r="B10" s="67"/>
      <c r="C10" s="49" t="s">
        <v>198</v>
      </c>
      <c r="D10" s="50">
        <v>465</v>
      </c>
      <c r="E10" s="8" t="s">
        <v>29</v>
      </c>
      <c r="F10" s="49" t="s">
        <v>199</v>
      </c>
      <c r="G10" s="51" t="s">
        <v>200</v>
      </c>
      <c r="H10" s="7" t="s">
        <v>201</v>
      </c>
      <c r="I10" s="48" t="s">
        <v>202</v>
      </c>
      <c r="J10" s="8" t="s">
        <v>203</v>
      </c>
    </row>
    <row r="11" spans="1:10" s="2" customFormat="1" ht="37.5" customHeight="1">
      <c r="A11" s="67"/>
      <c r="B11" s="67"/>
      <c r="C11" s="49" t="s">
        <v>204</v>
      </c>
      <c r="D11" s="50">
        <v>100</v>
      </c>
      <c r="E11" s="8" t="s">
        <v>29</v>
      </c>
      <c r="F11" s="48" t="s">
        <v>57</v>
      </c>
      <c r="G11" s="51" t="s">
        <v>205</v>
      </c>
      <c r="H11" s="7" t="s">
        <v>20</v>
      </c>
      <c r="I11" s="48" t="s">
        <v>206</v>
      </c>
      <c r="J11" s="8" t="s">
        <v>128</v>
      </c>
    </row>
    <row r="12" spans="1:10" s="2" customFormat="1" ht="45" customHeight="1">
      <c r="A12" s="67" t="s">
        <v>14</v>
      </c>
      <c r="B12" s="67" t="s">
        <v>182</v>
      </c>
      <c r="C12" s="49" t="s">
        <v>207</v>
      </c>
      <c r="D12" s="50">
        <v>50</v>
      </c>
      <c r="E12" s="8" t="s">
        <v>29</v>
      </c>
      <c r="F12" s="49" t="s">
        <v>208</v>
      </c>
      <c r="G12" s="10" t="s">
        <v>209</v>
      </c>
      <c r="H12" s="7" t="s">
        <v>210</v>
      </c>
      <c r="I12" s="48" t="s">
        <v>211</v>
      </c>
      <c r="J12" s="8" t="s">
        <v>128</v>
      </c>
    </row>
    <row r="13" spans="1:10" s="2" customFormat="1" ht="45" customHeight="1">
      <c r="A13" s="67"/>
      <c r="B13" s="67"/>
      <c r="C13" s="49" t="s">
        <v>212</v>
      </c>
      <c r="D13" s="50">
        <f>60+615</f>
        <v>675</v>
      </c>
      <c r="E13" s="8" t="s">
        <v>29</v>
      </c>
      <c r="F13" s="49" t="s">
        <v>213</v>
      </c>
      <c r="G13" s="51" t="s">
        <v>214</v>
      </c>
      <c r="H13" s="7" t="s">
        <v>215</v>
      </c>
      <c r="I13" s="48" t="s">
        <v>216</v>
      </c>
      <c r="J13" s="8" t="s">
        <v>203</v>
      </c>
    </row>
    <row r="14" spans="1:10" s="2" customFormat="1" ht="75" customHeight="1">
      <c r="A14" s="67"/>
      <c r="B14" s="67"/>
      <c r="C14" s="49" t="s">
        <v>217</v>
      </c>
      <c r="D14" s="50">
        <v>991.78</v>
      </c>
      <c r="E14" s="8" t="s">
        <v>29</v>
      </c>
      <c r="F14" s="48" t="s">
        <v>57</v>
      </c>
      <c r="G14" s="10" t="s">
        <v>218</v>
      </c>
      <c r="H14" s="7" t="s">
        <v>20</v>
      </c>
      <c r="I14" s="49" t="s">
        <v>219</v>
      </c>
      <c r="J14" s="8" t="s">
        <v>220</v>
      </c>
    </row>
    <row r="15" spans="1:10" s="2" customFormat="1" ht="63" customHeight="1">
      <c r="A15" s="67"/>
      <c r="B15" s="67"/>
      <c r="C15" s="49" t="s">
        <v>221</v>
      </c>
      <c r="D15" s="50">
        <v>771</v>
      </c>
      <c r="E15" s="8" t="s">
        <v>29</v>
      </c>
      <c r="F15" s="48" t="s">
        <v>57</v>
      </c>
      <c r="G15" s="10" t="s">
        <v>222</v>
      </c>
      <c r="H15" s="7" t="s">
        <v>20</v>
      </c>
      <c r="I15" s="10" t="s">
        <v>223</v>
      </c>
      <c r="J15" s="8" t="s">
        <v>128</v>
      </c>
    </row>
    <row r="16" spans="1:10" s="2" customFormat="1" ht="48.75" customHeight="1">
      <c r="A16" s="67" t="s">
        <v>75</v>
      </c>
      <c r="B16" s="67" t="s">
        <v>224</v>
      </c>
      <c r="C16" s="52" t="s">
        <v>225</v>
      </c>
      <c r="D16" s="53">
        <v>135</v>
      </c>
      <c r="E16" s="53" t="s">
        <v>29</v>
      </c>
      <c r="F16" s="52" t="s">
        <v>57</v>
      </c>
      <c r="G16" s="54" t="s">
        <v>226</v>
      </c>
      <c r="H16" s="55" t="s">
        <v>20</v>
      </c>
      <c r="I16" s="52" t="s">
        <v>227</v>
      </c>
      <c r="J16" s="53" t="s">
        <v>128</v>
      </c>
    </row>
    <row r="17" spans="1:10" s="2" customFormat="1" ht="38.25" customHeight="1">
      <c r="A17" s="67"/>
      <c r="B17" s="67"/>
      <c r="C17" s="52" t="s">
        <v>228</v>
      </c>
      <c r="D17" s="53">
        <v>129</v>
      </c>
      <c r="E17" s="53" t="s">
        <v>29</v>
      </c>
      <c r="F17" s="52" t="s">
        <v>57</v>
      </c>
      <c r="G17" s="56" t="s">
        <v>229</v>
      </c>
      <c r="H17" s="55" t="s">
        <v>20</v>
      </c>
      <c r="I17" s="52" t="s">
        <v>230</v>
      </c>
      <c r="J17" s="53" t="s">
        <v>128</v>
      </c>
    </row>
    <row r="18" spans="1:10" s="2" customFormat="1" ht="39" customHeight="1">
      <c r="A18" s="67"/>
      <c r="B18" s="67"/>
      <c r="C18" s="52" t="s">
        <v>231</v>
      </c>
      <c r="D18" s="53">
        <f>733.17+38+23+577</f>
        <v>1371.17</v>
      </c>
      <c r="E18" s="53" t="s">
        <v>29</v>
      </c>
      <c r="F18" s="52" t="s">
        <v>57</v>
      </c>
      <c r="G18" s="52" t="s">
        <v>232</v>
      </c>
      <c r="H18" s="53" t="s">
        <v>68</v>
      </c>
      <c r="I18" s="52" t="s">
        <v>233</v>
      </c>
      <c r="J18" s="53" t="s">
        <v>203</v>
      </c>
    </row>
    <row r="19" spans="1:10" s="2" customFormat="1" ht="51" customHeight="1">
      <c r="A19" s="67"/>
      <c r="B19" s="67"/>
      <c r="C19" s="52" t="s">
        <v>234</v>
      </c>
      <c r="D19" s="53">
        <f>179+133</f>
        <v>312</v>
      </c>
      <c r="E19" s="53" t="s">
        <v>29</v>
      </c>
      <c r="F19" s="52" t="s">
        <v>57</v>
      </c>
      <c r="G19" s="56" t="s">
        <v>235</v>
      </c>
      <c r="H19" s="55" t="s">
        <v>20</v>
      </c>
      <c r="I19" s="52" t="s">
        <v>236</v>
      </c>
      <c r="J19" s="53" t="s">
        <v>203</v>
      </c>
    </row>
    <row r="20" spans="1:10" s="37" customFormat="1" ht="55.5" customHeight="1">
      <c r="A20" s="8" t="s">
        <v>75</v>
      </c>
      <c r="B20" s="8" t="s">
        <v>224</v>
      </c>
      <c r="C20" s="52" t="s">
        <v>237</v>
      </c>
      <c r="D20" s="53">
        <v>405</v>
      </c>
      <c r="E20" s="53" t="s">
        <v>29</v>
      </c>
      <c r="F20" s="52" t="s">
        <v>57</v>
      </c>
      <c r="G20" s="56" t="s">
        <v>238</v>
      </c>
      <c r="H20" s="55" t="s">
        <v>20</v>
      </c>
      <c r="I20" s="52" t="s">
        <v>239</v>
      </c>
      <c r="J20" s="53" t="s">
        <v>203</v>
      </c>
    </row>
    <row r="21" spans="1:10" s="2" customFormat="1" ht="52.5" customHeight="1">
      <c r="A21" s="8" t="s">
        <v>89</v>
      </c>
      <c r="B21" s="8" t="s">
        <v>240</v>
      </c>
      <c r="C21" s="48" t="s">
        <v>241</v>
      </c>
      <c r="D21" s="50">
        <f>5537.35+16308+700+13061+4000+3000+82</f>
        <v>42688.35</v>
      </c>
      <c r="E21" s="50" t="s">
        <v>34</v>
      </c>
      <c r="F21" s="48" t="s">
        <v>57</v>
      </c>
      <c r="G21" s="10" t="s">
        <v>242</v>
      </c>
      <c r="H21" s="7" t="s">
        <v>20</v>
      </c>
      <c r="I21" s="10" t="s">
        <v>243</v>
      </c>
      <c r="J21" s="50" t="s">
        <v>39</v>
      </c>
    </row>
    <row r="22" spans="1:10" s="2" customFormat="1" ht="45" customHeight="1">
      <c r="A22" s="67" t="s">
        <v>105</v>
      </c>
      <c r="B22" s="67" t="s">
        <v>244</v>
      </c>
      <c r="C22" s="48" t="s">
        <v>245</v>
      </c>
      <c r="D22" s="8">
        <v>50</v>
      </c>
      <c r="E22" s="8" t="s">
        <v>41</v>
      </c>
      <c r="F22" s="48" t="s">
        <v>57</v>
      </c>
      <c r="G22" s="48" t="s">
        <v>246</v>
      </c>
      <c r="H22" s="7" t="s">
        <v>20</v>
      </c>
      <c r="I22" s="48" t="s">
        <v>247</v>
      </c>
      <c r="J22" s="8" t="s">
        <v>248</v>
      </c>
    </row>
    <row r="23" spans="1:10" s="2" customFormat="1" ht="45" customHeight="1">
      <c r="A23" s="67"/>
      <c r="B23" s="67"/>
      <c r="C23" s="48" t="s">
        <v>249</v>
      </c>
      <c r="D23" s="8">
        <v>40</v>
      </c>
      <c r="E23" s="8" t="s">
        <v>41</v>
      </c>
      <c r="F23" s="48" t="s">
        <v>57</v>
      </c>
      <c r="G23" s="48" t="s">
        <v>250</v>
      </c>
      <c r="H23" s="7" t="s">
        <v>20</v>
      </c>
      <c r="I23" s="48" t="s">
        <v>247</v>
      </c>
      <c r="J23" s="8" t="s">
        <v>248</v>
      </c>
    </row>
    <row r="24" spans="1:10" s="2" customFormat="1" ht="45" customHeight="1">
      <c r="A24" s="67" t="s">
        <v>117</v>
      </c>
      <c r="B24" s="67" t="s">
        <v>251</v>
      </c>
      <c r="C24" s="48" t="s">
        <v>252</v>
      </c>
      <c r="D24" s="8">
        <f>2670.72+648</f>
        <v>3318.72</v>
      </c>
      <c r="E24" s="8" t="s">
        <v>253</v>
      </c>
      <c r="F24" s="48" t="s">
        <v>57</v>
      </c>
      <c r="G24" s="48" t="s">
        <v>252</v>
      </c>
      <c r="H24" s="8" t="s">
        <v>20</v>
      </c>
      <c r="I24" s="48" t="s">
        <v>254</v>
      </c>
      <c r="J24" s="8" t="s">
        <v>81</v>
      </c>
    </row>
    <row r="25" spans="1:10" s="2" customFormat="1" ht="45" customHeight="1">
      <c r="A25" s="67"/>
      <c r="B25" s="67"/>
      <c r="C25" s="48" t="s">
        <v>255</v>
      </c>
      <c r="D25" s="8">
        <f>468.9+352</f>
        <v>820.9</v>
      </c>
      <c r="E25" s="8" t="s">
        <v>29</v>
      </c>
      <c r="F25" s="48" t="s">
        <v>256</v>
      </c>
      <c r="G25" s="48" t="s">
        <v>257</v>
      </c>
      <c r="H25" s="8" t="s">
        <v>20</v>
      </c>
      <c r="I25" s="48" t="s">
        <v>258</v>
      </c>
      <c r="J25" s="8" t="s">
        <v>81</v>
      </c>
    </row>
    <row r="26" spans="1:10" s="2" customFormat="1" ht="45" customHeight="1">
      <c r="A26" s="67"/>
      <c r="B26" s="67"/>
      <c r="C26" s="48" t="s">
        <v>259</v>
      </c>
      <c r="D26" s="8">
        <v>1398</v>
      </c>
      <c r="E26" s="8" t="s">
        <v>29</v>
      </c>
      <c r="F26" s="48" t="s">
        <v>260</v>
      </c>
      <c r="G26" s="48" t="s">
        <v>261</v>
      </c>
      <c r="H26" s="8" t="s">
        <v>20</v>
      </c>
      <c r="I26" s="48" t="s">
        <v>262</v>
      </c>
      <c r="J26" s="8" t="s">
        <v>81</v>
      </c>
    </row>
    <row r="27" spans="1:10" s="2" customFormat="1" ht="34.5" customHeight="1">
      <c r="A27" s="67"/>
      <c r="B27" s="67"/>
      <c r="C27" s="48" t="s">
        <v>263</v>
      </c>
      <c r="D27" s="8">
        <v>400</v>
      </c>
      <c r="E27" s="8" t="s">
        <v>41</v>
      </c>
      <c r="F27" s="48" t="s">
        <v>57</v>
      </c>
      <c r="G27" s="48" t="s">
        <v>264</v>
      </c>
      <c r="H27" s="8" t="s">
        <v>102</v>
      </c>
      <c r="I27" s="48" t="s">
        <v>510</v>
      </c>
      <c r="J27" s="8" t="s">
        <v>81</v>
      </c>
    </row>
    <row r="28" spans="1:10" s="2" customFormat="1" ht="34.5" customHeight="1">
      <c r="A28" s="67"/>
      <c r="B28" s="67"/>
      <c r="C28" s="48" t="s">
        <v>265</v>
      </c>
      <c r="D28" s="8">
        <v>300</v>
      </c>
      <c r="E28" s="8" t="s">
        <v>41</v>
      </c>
      <c r="F28" s="48" t="s">
        <v>57</v>
      </c>
      <c r="G28" s="48" t="s">
        <v>266</v>
      </c>
      <c r="H28" s="8" t="s">
        <v>20</v>
      </c>
      <c r="I28" s="48" t="s">
        <v>267</v>
      </c>
      <c r="J28" s="8" t="s">
        <v>81</v>
      </c>
    </row>
    <row r="29" spans="1:10" s="2" customFormat="1" ht="45" customHeight="1">
      <c r="A29" s="67" t="s">
        <v>117</v>
      </c>
      <c r="B29" s="67" t="s">
        <v>251</v>
      </c>
      <c r="C29" s="48" t="s">
        <v>268</v>
      </c>
      <c r="D29" s="8">
        <v>208</v>
      </c>
      <c r="E29" s="8" t="s">
        <v>29</v>
      </c>
      <c r="F29" s="48" t="s">
        <v>57</v>
      </c>
      <c r="G29" s="48" t="s">
        <v>268</v>
      </c>
      <c r="H29" s="8" t="s">
        <v>20</v>
      </c>
      <c r="I29" s="48" t="s">
        <v>269</v>
      </c>
      <c r="J29" s="8" t="s">
        <v>81</v>
      </c>
    </row>
    <row r="30" spans="1:10" s="2" customFormat="1" ht="45" customHeight="1">
      <c r="A30" s="67"/>
      <c r="B30" s="67"/>
      <c r="C30" s="48" t="s">
        <v>270</v>
      </c>
      <c r="D30" s="8">
        <v>8362</v>
      </c>
      <c r="E30" s="50" t="s">
        <v>29</v>
      </c>
      <c r="F30" s="48" t="s">
        <v>57</v>
      </c>
      <c r="G30" s="48" t="s">
        <v>271</v>
      </c>
      <c r="H30" s="8" t="s">
        <v>20</v>
      </c>
      <c r="I30" s="48" t="s">
        <v>272</v>
      </c>
      <c r="J30" s="8" t="s">
        <v>81</v>
      </c>
    </row>
    <row r="31" spans="1:10" s="2" customFormat="1" ht="34.5" customHeight="1">
      <c r="A31" s="67" t="s">
        <v>123</v>
      </c>
      <c r="B31" s="67" t="s">
        <v>273</v>
      </c>
      <c r="C31" s="48" t="s">
        <v>274</v>
      </c>
      <c r="D31" s="8">
        <v>1600</v>
      </c>
      <c r="E31" s="50" t="s">
        <v>29</v>
      </c>
      <c r="F31" s="48" t="s">
        <v>275</v>
      </c>
      <c r="G31" s="48" t="s">
        <v>276</v>
      </c>
      <c r="H31" s="8" t="s">
        <v>277</v>
      </c>
      <c r="I31" s="48" t="s">
        <v>278</v>
      </c>
      <c r="J31" s="8" t="s">
        <v>279</v>
      </c>
    </row>
    <row r="32" spans="1:10" s="2" customFormat="1" ht="60.75" customHeight="1">
      <c r="A32" s="67"/>
      <c r="B32" s="67"/>
      <c r="C32" s="48" t="s">
        <v>280</v>
      </c>
      <c r="D32" s="8">
        <v>4435</v>
      </c>
      <c r="E32" s="8" t="s">
        <v>41</v>
      </c>
      <c r="F32" s="48" t="s">
        <v>57</v>
      </c>
      <c r="G32" s="48" t="s">
        <v>281</v>
      </c>
      <c r="H32" s="8" t="s">
        <v>20</v>
      </c>
      <c r="I32" s="48" t="s">
        <v>282</v>
      </c>
      <c r="J32" s="8" t="s">
        <v>283</v>
      </c>
    </row>
    <row r="33" spans="1:10" s="2" customFormat="1" ht="46.5" customHeight="1">
      <c r="A33" s="67"/>
      <c r="B33" s="67"/>
      <c r="C33" s="48" t="s">
        <v>284</v>
      </c>
      <c r="D33" s="8">
        <v>145</v>
      </c>
      <c r="E33" s="8" t="s">
        <v>41</v>
      </c>
      <c r="F33" s="48" t="s">
        <v>57</v>
      </c>
      <c r="G33" s="48" t="s">
        <v>285</v>
      </c>
      <c r="H33" s="8" t="s">
        <v>20</v>
      </c>
      <c r="I33" s="48" t="s">
        <v>286</v>
      </c>
      <c r="J33" s="8" t="s">
        <v>283</v>
      </c>
    </row>
    <row r="34" spans="1:10" s="2" customFormat="1" ht="84.75" customHeight="1">
      <c r="A34" s="67"/>
      <c r="B34" s="67"/>
      <c r="C34" s="48" t="s">
        <v>287</v>
      </c>
      <c r="D34" s="8">
        <v>643</v>
      </c>
      <c r="E34" s="50" t="s">
        <v>29</v>
      </c>
      <c r="F34" s="48" t="s">
        <v>57</v>
      </c>
      <c r="G34" s="48" t="s">
        <v>288</v>
      </c>
      <c r="H34" s="8" t="s">
        <v>20</v>
      </c>
      <c r="I34" s="48" t="s">
        <v>289</v>
      </c>
      <c r="J34" s="8" t="s">
        <v>283</v>
      </c>
    </row>
    <row r="35" spans="1:10" s="2" customFormat="1" ht="45" customHeight="1">
      <c r="A35" s="67"/>
      <c r="B35" s="67"/>
      <c r="C35" s="48" t="s">
        <v>290</v>
      </c>
      <c r="D35" s="8">
        <v>1952.2</v>
      </c>
      <c r="E35" s="8" t="s">
        <v>41</v>
      </c>
      <c r="F35" s="48" t="s">
        <v>57</v>
      </c>
      <c r="G35" s="48" t="s">
        <v>291</v>
      </c>
      <c r="H35" s="8" t="s">
        <v>20</v>
      </c>
      <c r="I35" s="48" t="s">
        <v>292</v>
      </c>
      <c r="J35" s="8" t="s">
        <v>283</v>
      </c>
    </row>
    <row r="36" spans="1:10" s="2" customFormat="1" ht="45" customHeight="1">
      <c r="A36" s="8" t="s">
        <v>132</v>
      </c>
      <c r="B36" s="8" t="s">
        <v>293</v>
      </c>
      <c r="C36" s="48" t="s">
        <v>294</v>
      </c>
      <c r="D36" s="8">
        <f>1693+2263.362</f>
        <v>3956.362</v>
      </c>
      <c r="E36" s="8" t="s">
        <v>29</v>
      </c>
      <c r="F36" s="48" t="s">
        <v>57</v>
      </c>
      <c r="G36" s="48" t="s">
        <v>295</v>
      </c>
      <c r="H36" s="8" t="s">
        <v>20</v>
      </c>
      <c r="I36" s="48" t="s">
        <v>296</v>
      </c>
      <c r="J36" s="8" t="s">
        <v>283</v>
      </c>
    </row>
    <row r="37" spans="1:10" s="2" customFormat="1" ht="45" customHeight="1">
      <c r="A37" s="67" t="s">
        <v>132</v>
      </c>
      <c r="B37" s="67" t="s">
        <v>293</v>
      </c>
      <c r="C37" s="48" t="s">
        <v>297</v>
      </c>
      <c r="D37" s="8">
        <v>1354.3</v>
      </c>
      <c r="E37" s="8" t="s">
        <v>41</v>
      </c>
      <c r="F37" s="48" t="s">
        <v>57</v>
      </c>
      <c r="G37" s="48" t="s">
        <v>298</v>
      </c>
      <c r="H37" s="8" t="s">
        <v>20</v>
      </c>
      <c r="I37" s="48" t="s">
        <v>299</v>
      </c>
      <c r="J37" s="8" t="s">
        <v>300</v>
      </c>
    </row>
    <row r="38" spans="1:10" s="2" customFormat="1" ht="54.75" customHeight="1">
      <c r="A38" s="67"/>
      <c r="B38" s="67"/>
      <c r="C38" s="48" t="s">
        <v>301</v>
      </c>
      <c r="D38" s="8">
        <f>5488+15400</f>
        <v>20888</v>
      </c>
      <c r="E38" s="8" t="s">
        <v>17</v>
      </c>
      <c r="F38" s="48" t="s">
        <v>57</v>
      </c>
      <c r="G38" s="48" t="s">
        <v>302</v>
      </c>
      <c r="H38" s="8" t="s">
        <v>20</v>
      </c>
      <c r="I38" s="48" t="s">
        <v>303</v>
      </c>
      <c r="J38" s="8" t="s">
        <v>104</v>
      </c>
    </row>
    <row r="39" spans="1:10" s="2" customFormat="1" ht="45" customHeight="1">
      <c r="A39" s="67"/>
      <c r="B39" s="67"/>
      <c r="C39" s="48" t="s">
        <v>304</v>
      </c>
      <c r="D39" s="8">
        <v>233.04</v>
      </c>
      <c r="E39" s="8" t="s">
        <v>41</v>
      </c>
      <c r="F39" s="48" t="s">
        <v>57</v>
      </c>
      <c r="G39" s="48" t="s">
        <v>305</v>
      </c>
      <c r="H39" s="8" t="s">
        <v>20</v>
      </c>
      <c r="I39" s="48" t="s">
        <v>306</v>
      </c>
      <c r="J39" s="8" t="s">
        <v>307</v>
      </c>
    </row>
    <row r="40" spans="1:10" s="2" customFormat="1" ht="34.5" customHeight="1">
      <c r="A40" s="67"/>
      <c r="B40" s="67"/>
      <c r="C40" s="48" t="s">
        <v>308</v>
      </c>
      <c r="D40" s="8">
        <v>6595</v>
      </c>
      <c r="E40" s="8" t="s">
        <v>29</v>
      </c>
      <c r="F40" s="48" t="s">
        <v>57</v>
      </c>
      <c r="G40" s="48" t="s">
        <v>309</v>
      </c>
      <c r="H40" s="8" t="s">
        <v>20</v>
      </c>
      <c r="I40" s="48" t="s">
        <v>310</v>
      </c>
      <c r="J40" s="8" t="s">
        <v>50</v>
      </c>
    </row>
    <row r="41" spans="1:10" s="2" customFormat="1" ht="51" customHeight="1">
      <c r="A41" s="67"/>
      <c r="B41" s="67"/>
      <c r="C41" s="48" t="s">
        <v>311</v>
      </c>
      <c r="D41" s="8">
        <v>2585</v>
      </c>
      <c r="E41" s="8" t="s">
        <v>29</v>
      </c>
      <c r="F41" s="48" t="s">
        <v>57</v>
      </c>
      <c r="G41" s="48" t="s">
        <v>312</v>
      </c>
      <c r="H41" s="8" t="s">
        <v>20</v>
      </c>
      <c r="I41" s="48" t="s">
        <v>313</v>
      </c>
      <c r="J41" s="8" t="s">
        <v>314</v>
      </c>
    </row>
    <row r="42" spans="1:10" s="2" customFormat="1" ht="30" customHeight="1">
      <c r="A42" s="67" t="s">
        <v>138</v>
      </c>
      <c r="B42" s="67" t="s">
        <v>315</v>
      </c>
      <c r="C42" s="48" t="s">
        <v>316</v>
      </c>
      <c r="D42" s="8">
        <v>210</v>
      </c>
      <c r="E42" s="8" t="s">
        <v>41</v>
      </c>
      <c r="F42" s="48" t="s">
        <v>57</v>
      </c>
      <c r="G42" s="48" t="s">
        <v>317</v>
      </c>
      <c r="H42" s="8" t="s">
        <v>20</v>
      </c>
      <c r="I42" s="48" t="s">
        <v>318</v>
      </c>
      <c r="J42" s="8" t="s">
        <v>50</v>
      </c>
    </row>
    <row r="43" spans="1:10" s="2" customFormat="1" ht="39" customHeight="1">
      <c r="A43" s="67"/>
      <c r="B43" s="67"/>
      <c r="C43" s="48" t="s">
        <v>319</v>
      </c>
      <c r="D43" s="8">
        <v>6909.17</v>
      </c>
      <c r="E43" s="8" t="s">
        <v>29</v>
      </c>
      <c r="F43" s="48" t="s">
        <v>320</v>
      </c>
      <c r="G43" s="48" t="s">
        <v>321</v>
      </c>
      <c r="H43" s="8" t="s">
        <v>20</v>
      </c>
      <c r="I43" s="48" t="s">
        <v>322</v>
      </c>
      <c r="J43" s="8" t="s">
        <v>323</v>
      </c>
    </row>
    <row r="44" spans="1:10" s="2" customFormat="1" ht="54" customHeight="1">
      <c r="A44" s="67"/>
      <c r="B44" s="67"/>
      <c r="C44" s="48" t="s">
        <v>324</v>
      </c>
      <c r="D44" s="8">
        <f>343+30000</f>
        <v>30343</v>
      </c>
      <c r="E44" s="8" t="s">
        <v>29</v>
      </c>
      <c r="F44" s="48" t="s">
        <v>325</v>
      </c>
      <c r="G44" s="48" t="s">
        <v>326</v>
      </c>
      <c r="H44" s="8" t="s">
        <v>20</v>
      </c>
      <c r="I44" s="48" t="s">
        <v>327</v>
      </c>
      <c r="J44" s="8" t="s">
        <v>22</v>
      </c>
    </row>
    <row r="45" spans="1:10" s="2" customFormat="1" ht="45" customHeight="1">
      <c r="A45" s="67"/>
      <c r="B45" s="67"/>
      <c r="C45" s="48" t="s">
        <v>328</v>
      </c>
      <c r="D45" s="8">
        <v>530</v>
      </c>
      <c r="E45" s="8" t="s">
        <v>29</v>
      </c>
      <c r="F45" s="48" t="s">
        <v>329</v>
      </c>
      <c r="G45" s="48" t="s">
        <v>330</v>
      </c>
      <c r="H45" s="8" t="s">
        <v>20</v>
      </c>
      <c r="I45" s="48" t="s">
        <v>331</v>
      </c>
      <c r="J45" s="8" t="s">
        <v>332</v>
      </c>
    </row>
    <row r="46" spans="1:10" s="2" customFormat="1" ht="45" customHeight="1">
      <c r="A46" s="67" t="s">
        <v>138</v>
      </c>
      <c r="B46" s="67" t="s">
        <v>315</v>
      </c>
      <c r="C46" s="57" t="s">
        <v>333</v>
      </c>
      <c r="D46" s="8">
        <v>500</v>
      </c>
      <c r="E46" s="8" t="s">
        <v>41</v>
      </c>
      <c r="F46" s="48" t="s">
        <v>334</v>
      </c>
      <c r="G46" s="48" t="s">
        <v>335</v>
      </c>
      <c r="H46" s="8" t="s">
        <v>336</v>
      </c>
      <c r="I46" s="48" t="s">
        <v>337</v>
      </c>
      <c r="J46" s="8" t="s">
        <v>338</v>
      </c>
    </row>
    <row r="47" spans="1:10" s="2" customFormat="1" ht="45" customHeight="1">
      <c r="A47" s="67"/>
      <c r="B47" s="67"/>
      <c r="C47" s="57" t="s">
        <v>339</v>
      </c>
      <c r="D47" s="8">
        <v>720</v>
      </c>
      <c r="E47" s="8" t="s">
        <v>29</v>
      </c>
      <c r="F47" s="48" t="s">
        <v>340</v>
      </c>
      <c r="G47" s="48" t="s">
        <v>341</v>
      </c>
      <c r="H47" s="8" t="s">
        <v>20</v>
      </c>
      <c r="I47" s="48" t="s">
        <v>342</v>
      </c>
      <c r="J47" s="8" t="s">
        <v>248</v>
      </c>
    </row>
    <row r="48" spans="1:10" s="2" customFormat="1" ht="49.5" customHeight="1">
      <c r="A48" s="74" t="s">
        <v>144</v>
      </c>
      <c r="B48" s="67" t="s">
        <v>343</v>
      </c>
      <c r="C48" s="57" t="s">
        <v>344</v>
      </c>
      <c r="D48" s="8">
        <v>1720</v>
      </c>
      <c r="E48" s="50" t="s">
        <v>41</v>
      </c>
      <c r="F48" s="48" t="s">
        <v>320</v>
      </c>
      <c r="G48" s="48" t="s">
        <v>345</v>
      </c>
      <c r="H48" s="8" t="s">
        <v>20</v>
      </c>
      <c r="I48" s="48" t="s">
        <v>346</v>
      </c>
      <c r="J48" s="7" t="s">
        <v>347</v>
      </c>
    </row>
    <row r="49" spans="1:10" s="2" customFormat="1" ht="45" customHeight="1">
      <c r="A49" s="74"/>
      <c r="B49" s="67"/>
      <c r="C49" s="57" t="s">
        <v>348</v>
      </c>
      <c r="D49" s="8">
        <v>1026</v>
      </c>
      <c r="E49" s="50" t="s">
        <v>41</v>
      </c>
      <c r="F49" s="48" t="s">
        <v>57</v>
      </c>
      <c r="G49" s="57" t="s">
        <v>348</v>
      </c>
      <c r="H49" s="8" t="s">
        <v>20</v>
      </c>
      <c r="I49" s="48" t="s">
        <v>349</v>
      </c>
      <c r="J49" s="7" t="s">
        <v>152</v>
      </c>
    </row>
    <row r="50" spans="1:10" ht="45" customHeight="1">
      <c r="A50" s="7" t="s">
        <v>153</v>
      </c>
      <c r="B50" s="8" t="s">
        <v>350</v>
      </c>
      <c r="C50" s="10" t="s">
        <v>351</v>
      </c>
      <c r="D50" s="7">
        <v>4078</v>
      </c>
      <c r="E50" s="50" t="s">
        <v>253</v>
      </c>
      <c r="F50" s="48" t="s">
        <v>57</v>
      </c>
      <c r="G50" s="10" t="s">
        <v>352</v>
      </c>
      <c r="H50" s="8" t="s">
        <v>20</v>
      </c>
      <c r="I50" s="10" t="s">
        <v>353</v>
      </c>
      <c r="J50" s="9" t="s">
        <v>27</v>
      </c>
    </row>
    <row r="51" spans="1:10" ht="36" customHeight="1">
      <c r="A51" s="74" t="s">
        <v>354</v>
      </c>
      <c r="B51" s="73" t="s">
        <v>154</v>
      </c>
      <c r="C51" s="10" t="s">
        <v>355</v>
      </c>
      <c r="D51" s="7">
        <f>1300+1538</f>
        <v>2838</v>
      </c>
      <c r="E51" s="50" t="s">
        <v>356</v>
      </c>
      <c r="F51" s="48" t="s">
        <v>57</v>
      </c>
      <c r="G51" s="48" t="s">
        <v>62</v>
      </c>
      <c r="H51" s="8" t="s">
        <v>20</v>
      </c>
      <c r="I51" s="10" t="s">
        <v>357</v>
      </c>
      <c r="J51" s="8" t="s">
        <v>22</v>
      </c>
    </row>
    <row r="52" spans="1:10" s="2" customFormat="1" ht="51" customHeight="1">
      <c r="A52" s="74"/>
      <c r="B52" s="73"/>
      <c r="C52" s="48" t="s">
        <v>358</v>
      </c>
      <c r="D52" s="8">
        <f>1214+1470</f>
        <v>2684</v>
      </c>
      <c r="E52" s="8" t="s">
        <v>29</v>
      </c>
      <c r="F52" s="48" t="s">
        <v>57</v>
      </c>
      <c r="G52" s="48" t="s">
        <v>359</v>
      </c>
      <c r="H52" s="8" t="s">
        <v>20</v>
      </c>
      <c r="I52" s="48" t="s">
        <v>360</v>
      </c>
      <c r="J52" s="8" t="s">
        <v>74</v>
      </c>
    </row>
    <row r="53" spans="1:10" s="2" customFormat="1" ht="45" customHeight="1">
      <c r="A53" s="74"/>
      <c r="B53" s="73"/>
      <c r="C53" s="48" t="s">
        <v>361</v>
      </c>
      <c r="D53" s="8">
        <v>68</v>
      </c>
      <c r="E53" s="8" t="s">
        <v>29</v>
      </c>
      <c r="F53" s="48" t="s">
        <v>57</v>
      </c>
      <c r="G53" s="48" t="s">
        <v>362</v>
      </c>
      <c r="H53" s="8" t="s">
        <v>20</v>
      </c>
      <c r="I53" s="48" t="s">
        <v>363</v>
      </c>
      <c r="J53" s="8" t="s">
        <v>364</v>
      </c>
    </row>
    <row r="54" spans="1:10" ht="45" customHeight="1">
      <c r="A54" s="74"/>
      <c r="B54" s="73"/>
      <c r="C54" s="10" t="s">
        <v>365</v>
      </c>
      <c r="D54" s="7">
        <f>321.68+280+400</f>
        <v>1001.68</v>
      </c>
      <c r="E54" s="50" t="s">
        <v>253</v>
      </c>
      <c r="F54" s="48" t="s">
        <v>57</v>
      </c>
      <c r="G54" s="48" t="s">
        <v>366</v>
      </c>
      <c r="H54" s="8" t="s">
        <v>20</v>
      </c>
      <c r="I54" s="51" t="s">
        <v>367</v>
      </c>
      <c r="J54" s="8" t="s">
        <v>22</v>
      </c>
    </row>
  </sheetData>
  <sheetProtection/>
  <mergeCells count="27">
    <mergeCell ref="I3:J3"/>
    <mergeCell ref="A42:A45"/>
    <mergeCell ref="A46:A47"/>
    <mergeCell ref="A48:A49"/>
    <mergeCell ref="A51:A54"/>
    <mergeCell ref="B6:B11"/>
    <mergeCell ref="B12:B15"/>
    <mergeCell ref="B16:B19"/>
    <mergeCell ref="B22:B23"/>
    <mergeCell ref="B24:B28"/>
    <mergeCell ref="B29:B30"/>
    <mergeCell ref="B31:B35"/>
    <mergeCell ref="B37:B41"/>
    <mergeCell ref="B42:B45"/>
    <mergeCell ref="B46:B47"/>
    <mergeCell ref="B48:B49"/>
    <mergeCell ref="B51:B54"/>
    <mergeCell ref="A37:A41"/>
    <mergeCell ref="A1:C1"/>
    <mergeCell ref="A2:J2"/>
    <mergeCell ref="A6:A11"/>
    <mergeCell ref="A12:A15"/>
    <mergeCell ref="A16:A19"/>
    <mergeCell ref="A22:A23"/>
    <mergeCell ref="A24:A28"/>
    <mergeCell ref="A29:A30"/>
    <mergeCell ref="A31:A35"/>
  </mergeCells>
  <printOptions horizontalCentered="1"/>
  <pageMargins left="1.1811023622047245" right="1.1811023622047245" top="0.984251968503937" bottom="0.984251968503937" header="0.11811023622047245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7">
      <selection activeCell="H15" sqref="H15"/>
    </sheetView>
  </sheetViews>
  <sheetFormatPr defaultColWidth="9.00390625" defaultRowHeight="13.5"/>
  <cols>
    <col min="1" max="1" width="3.75390625" style="3" customWidth="1"/>
    <col min="2" max="2" width="8.625" style="3" customWidth="1"/>
    <col min="3" max="3" width="13.375" style="3" customWidth="1"/>
    <col min="4" max="4" width="6.25390625" style="30" customWidth="1"/>
    <col min="5" max="5" width="10.50390625" style="3" customWidth="1"/>
    <col min="6" max="6" width="10.75390625" style="3" customWidth="1"/>
    <col min="7" max="7" width="23.25390625" style="3" customWidth="1"/>
    <col min="8" max="8" width="10.50390625" style="3" customWidth="1"/>
    <col min="9" max="9" width="20.625" style="3" customWidth="1"/>
    <col min="10" max="10" width="13.125" style="3" customWidth="1"/>
  </cols>
  <sheetData>
    <row r="1" spans="1:9" ht="20.25">
      <c r="A1" s="68" t="s">
        <v>368</v>
      </c>
      <c r="B1" s="68"/>
      <c r="C1" s="68"/>
      <c r="D1" s="31"/>
      <c r="E1" s="4"/>
      <c r="F1" s="4"/>
      <c r="G1" s="4"/>
      <c r="H1" s="4"/>
      <c r="I1" s="4"/>
    </row>
    <row r="2" spans="1:10" ht="26.25" customHeight="1">
      <c r="A2" s="69" t="s">
        <v>369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29" customFormat="1" ht="14.25" customHeight="1">
      <c r="A3" s="32"/>
      <c r="B3" s="32"/>
      <c r="C3" s="32"/>
      <c r="D3" s="32"/>
      <c r="E3" s="32"/>
      <c r="F3" s="32"/>
      <c r="G3" s="32"/>
      <c r="H3" s="32"/>
      <c r="J3" s="36" t="s">
        <v>2</v>
      </c>
    </row>
    <row r="4" spans="1:10" s="29" customFormat="1" ht="45" customHeight="1">
      <c r="A4" s="5" t="s">
        <v>3</v>
      </c>
      <c r="B4" s="5" t="s">
        <v>179</v>
      </c>
      <c r="C4" s="5" t="s">
        <v>5</v>
      </c>
      <c r="D4" s="6" t="s">
        <v>6</v>
      </c>
      <c r="E4" s="6" t="s">
        <v>7</v>
      </c>
      <c r="F4" s="6" t="s">
        <v>370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s="29" customFormat="1" ht="15.75" customHeight="1">
      <c r="A5" s="5"/>
      <c r="B5" s="5" t="s">
        <v>13</v>
      </c>
      <c r="C5" s="5"/>
      <c r="D5" s="6">
        <f>SUM(D6:D14)</f>
        <v>67585.8</v>
      </c>
      <c r="E5" s="6"/>
      <c r="F5" s="6"/>
      <c r="G5" s="33"/>
      <c r="H5" s="5"/>
      <c r="I5" s="33"/>
      <c r="J5" s="5"/>
    </row>
    <row r="6" spans="1:10" s="29" customFormat="1" ht="33" customHeight="1">
      <c r="A6" s="9" t="s">
        <v>14</v>
      </c>
      <c r="B6" s="9" t="s">
        <v>371</v>
      </c>
      <c r="C6" s="9" t="s">
        <v>372</v>
      </c>
      <c r="D6" s="9">
        <v>5712</v>
      </c>
      <c r="E6" s="9" t="s">
        <v>56</v>
      </c>
      <c r="F6" s="9" t="s">
        <v>373</v>
      </c>
      <c r="G6" s="10" t="s">
        <v>374</v>
      </c>
      <c r="H6" s="9" t="s">
        <v>20</v>
      </c>
      <c r="I6" s="10" t="s">
        <v>375</v>
      </c>
      <c r="J6" s="8" t="s">
        <v>22</v>
      </c>
    </row>
    <row r="7" spans="1:10" s="29" customFormat="1" ht="29.25" customHeight="1">
      <c r="A7" s="34" t="s">
        <v>75</v>
      </c>
      <c r="B7" s="34" t="s">
        <v>376</v>
      </c>
      <c r="C7" s="9" t="s">
        <v>377</v>
      </c>
      <c r="D7" s="9">
        <f>370+715</f>
        <v>1085</v>
      </c>
      <c r="E7" s="9" t="s">
        <v>17</v>
      </c>
      <c r="F7" s="9" t="s">
        <v>373</v>
      </c>
      <c r="G7" s="10" t="s">
        <v>378</v>
      </c>
      <c r="H7" s="9" t="s">
        <v>102</v>
      </c>
      <c r="I7" s="10" t="s">
        <v>379</v>
      </c>
      <c r="J7" s="8" t="s">
        <v>380</v>
      </c>
    </row>
    <row r="8" spans="1:10" s="29" customFormat="1" ht="39" customHeight="1">
      <c r="A8" s="75" t="s">
        <v>89</v>
      </c>
      <c r="B8" s="78" t="s">
        <v>381</v>
      </c>
      <c r="C8" s="9" t="s">
        <v>382</v>
      </c>
      <c r="D8" s="9">
        <f>2610.7+4800+7200+25000</f>
        <v>39610.7</v>
      </c>
      <c r="E8" s="9" t="s">
        <v>34</v>
      </c>
      <c r="F8" s="9" t="s">
        <v>383</v>
      </c>
      <c r="G8" s="10" t="s">
        <v>384</v>
      </c>
      <c r="H8" s="9" t="s">
        <v>20</v>
      </c>
      <c r="I8" s="10" t="s">
        <v>385</v>
      </c>
      <c r="J8" s="8" t="s">
        <v>386</v>
      </c>
    </row>
    <row r="9" spans="1:10" s="29" customFormat="1" ht="33" customHeight="1">
      <c r="A9" s="76"/>
      <c r="B9" s="78"/>
      <c r="C9" s="9" t="s">
        <v>387</v>
      </c>
      <c r="D9" s="9">
        <f>6407+2700</f>
        <v>9107</v>
      </c>
      <c r="E9" s="9" t="s">
        <v>17</v>
      </c>
      <c r="F9" s="9" t="s">
        <v>57</v>
      </c>
      <c r="G9" s="10" t="s">
        <v>388</v>
      </c>
      <c r="H9" s="9" t="s">
        <v>20</v>
      </c>
      <c r="I9" s="10" t="s">
        <v>389</v>
      </c>
      <c r="J9" s="9" t="s">
        <v>390</v>
      </c>
    </row>
    <row r="10" spans="1:10" s="29" customFormat="1" ht="54" customHeight="1">
      <c r="A10" s="76"/>
      <c r="B10" s="78"/>
      <c r="C10" s="9" t="s">
        <v>391</v>
      </c>
      <c r="D10" s="9">
        <f>966.1+3000</f>
        <v>3966.1</v>
      </c>
      <c r="E10" s="12" t="s">
        <v>29</v>
      </c>
      <c r="F10" s="9" t="s">
        <v>373</v>
      </c>
      <c r="G10" s="10" t="s">
        <v>392</v>
      </c>
      <c r="H10" s="9" t="s">
        <v>20</v>
      </c>
      <c r="I10" s="10" t="s">
        <v>393</v>
      </c>
      <c r="J10" s="8" t="s">
        <v>380</v>
      </c>
    </row>
    <row r="11" spans="1:10" s="29" customFormat="1" ht="27" customHeight="1">
      <c r="A11" s="77"/>
      <c r="B11" s="78"/>
      <c r="C11" s="9" t="s">
        <v>394</v>
      </c>
      <c r="D11" s="9">
        <v>500</v>
      </c>
      <c r="E11" s="12" t="s">
        <v>29</v>
      </c>
      <c r="F11" s="9" t="s">
        <v>395</v>
      </c>
      <c r="G11" s="10" t="s">
        <v>396</v>
      </c>
      <c r="H11" s="9" t="s">
        <v>20</v>
      </c>
      <c r="I11" s="10" t="s">
        <v>397</v>
      </c>
      <c r="J11" s="9" t="s">
        <v>398</v>
      </c>
    </row>
    <row r="12" spans="1:10" s="29" customFormat="1" ht="39" customHeight="1">
      <c r="A12" s="75" t="s">
        <v>105</v>
      </c>
      <c r="B12" s="75" t="s">
        <v>399</v>
      </c>
      <c r="C12" s="9" t="s">
        <v>399</v>
      </c>
      <c r="D12" s="9">
        <f>6100+500</f>
        <v>6600</v>
      </c>
      <c r="E12" s="12" t="s">
        <v>29</v>
      </c>
      <c r="F12" s="9" t="s">
        <v>57</v>
      </c>
      <c r="G12" s="10" t="s">
        <v>400</v>
      </c>
      <c r="H12" s="9" t="s">
        <v>20</v>
      </c>
      <c r="I12" s="10" t="s">
        <v>401</v>
      </c>
      <c r="J12" s="9" t="s">
        <v>402</v>
      </c>
    </row>
    <row r="13" spans="1:10" s="29" customFormat="1" ht="31.5" customHeight="1">
      <c r="A13" s="77"/>
      <c r="B13" s="77"/>
      <c r="C13" s="9" t="s">
        <v>403</v>
      </c>
      <c r="D13" s="9">
        <v>300</v>
      </c>
      <c r="E13" s="12" t="s">
        <v>29</v>
      </c>
      <c r="F13" s="9" t="s">
        <v>22</v>
      </c>
      <c r="G13" s="10" t="s">
        <v>404</v>
      </c>
      <c r="H13" s="9" t="s">
        <v>20</v>
      </c>
      <c r="I13" s="10" t="s">
        <v>405</v>
      </c>
      <c r="J13" s="9" t="s">
        <v>39</v>
      </c>
    </row>
    <row r="14" spans="1:10" s="29" customFormat="1" ht="41.25" customHeight="1">
      <c r="A14" s="9" t="s">
        <v>117</v>
      </c>
      <c r="B14" s="9" t="s">
        <v>406</v>
      </c>
      <c r="C14" s="9" t="s">
        <v>407</v>
      </c>
      <c r="D14" s="9">
        <f>680+25</f>
        <v>705</v>
      </c>
      <c r="E14" s="12" t="s">
        <v>17</v>
      </c>
      <c r="F14" s="9" t="s">
        <v>57</v>
      </c>
      <c r="G14" s="10" t="s">
        <v>408</v>
      </c>
      <c r="H14" s="9" t="s">
        <v>20</v>
      </c>
      <c r="I14" s="10" t="s">
        <v>409</v>
      </c>
      <c r="J14" s="9" t="s">
        <v>74</v>
      </c>
    </row>
    <row r="15" spans="1:11" ht="13.5">
      <c r="A15" s="35"/>
      <c r="B15" s="35"/>
      <c r="C15" s="35"/>
      <c r="D15" s="29"/>
      <c r="E15" s="35"/>
      <c r="F15" s="35"/>
      <c r="G15" s="35"/>
      <c r="H15" s="35"/>
      <c r="I15" s="35"/>
      <c r="J15" s="29"/>
      <c r="K15" s="2"/>
    </row>
    <row r="16" spans="1:11" ht="13.5">
      <c r="A16" s="35"/>
      <c r="B16" s="35"/>
      <c r="C16" s="35"/>
      <c r="D16" s="29"/>
      <c r="E16" s="35"/>
      <c r="F16" s="35"/>
      <c r="G16" s="35"/>
      <c r="H16" s="35"/>
      <c r="I16" s="35"/>
      <c r="J16" s="35"/>
      <c r="K16" s="2"/>
    </row>
    <row r="17" spans="1:11" ht="13.5">
      <c r="A17" s="35"/>
      <c r="B17" s="35"/>
      <c r="C17" s="35"/>
      <c r="D17" s="29"/>
      <c r="E17" s="35"/>
      <c r="F17" s="35"/>
      <c r="G17" s="35"/>
      <c r="H17" s="35"/>
      <c r="I17" s="35"/>
      <c r="J17" s="35"/>
      <c r="K17" s="2"/>
    </row>
    <row r="18" spans="1:11" ht="13.5">
      <c r="A18" s="35"/>
      <c r="B18" s="35"/>
      <c r="C18" s="35"/>
      <c r="D18" s="29"/>
      <c r="E18" s="35"/>
      <c r="F18" s="35"/>
      <c r="G18" s="35"/>
      <c r="H18" s="35"/>
      <c r="I18" s="35"/>
      <c r="J18" s="35"/>
      <c r="K18" s="2"/>
    </row>
    <row r="19" spans="1:11" ht="13.5">
      <c r="A19" s="35"/>
      <c r="B19" s="35"/>
      <c r="C19" s="35"/>
      <c r="D19" s="29"/>
      <c r="E19" s="35"/>
      <c r="F19" s="35"/>
      <c r="G19" s="35"/>
      <c r="H19" s="35"/>
      <c r="I19" s="35"/>
      <c r="J19" s="35"/>
      <c r="K19" s="2"/>
    </row>
    <row r="20" spans="1:11" ht="13.5">
      <c r="A20" s="35"/>
      <c r="B20" s="35"/>
      <c r="C20" s="35"/>
      <c r="D20" s="29"/>
      <c r="E20" s="35"/>
      <c r="F20" s="35"/>
      <c r="G20" s="35"/>
      <c r="H20" s="35"/>
      <c r="I20" s="35"/>
      <c r="J20" s="35"/>
      <c r="K20" s="2"/>
    </row>
    <row r="21" spans="1:11" ht="13.5">
      <c r="A21" s="35"/>
      <c r="B21" s="35"/>
      <c r="C21" s="35"/>
      <c r="D21" s="29"/>
      <c r="E21" s="35"/>
      <c r="F21" s="35"/>
      <c r="G21" s="35"/>
      <c r="H21" s="35"/>
      <c r="I21" s="35"/>
      <c r="J21" s="35"/>
      <c r="K21" s="2"/>
    </row>
    <row r="22" spans="1:11" ht="13.5">
      <c r="A22" s="35"/>
      <c r="B22" s="35"/>
      <c r="C22" s="35"/>
      <c r="D22" s="29"/>
      <c r="E22" s="35"/>
      <c r="F22" s="35"/>
      <c r="G22" s="35"/>
      <c r="H22" s="35"/>
      <c r="I22" s="35"/>
      <c r="J22" s="35"/>
      <c r="K22" s="2"/>
    </row>
    <row r="23" spans="1:11" ht="13.5">
      <c r="A23" s="35"/>
      <c r="B23" s="35"/>
      <c r="C23" s="35"/>
      <c r="D23" s="29"/>
      <c r="E23" s="35"/>
      <c r="F23" s="35"/>
      <c r="G23" s="35"/>
      <c r="H23" s="35"/>
      <c r="I23" s="35"/>
      <c r="J23" s="35"/>
      <c r="K23" s="2"/>
    </row>
    <row r="24" spans="1:11" ht="13.5">
      <c r="A24" s="35"/>
      <c r="B24" s="35"/>
      <c r="C24" s="35"/>
      <c r="D24" s="29"/>
      <c r="E24" s="35"/>
      <c r="F24" s="35"/>
      <c r="G24" s="35"/>
      <c r="H24" s="35"/>
      <c r="I24" s="35"/>
      <c r="J24" s="35"/>
      <c r="K24" s="2"/>
    </row>
    <row r="25" spans="1:11" ht="13.5">
      <c r="A25" s="35"/>
      <c r="B25" s="35"/>
      <c r="C25" s="35"/>
      <c r="D25" s="29"/>
      <c r="E25" s="35"/>
      <c r="F25" s="35"/>
      <c r="G25" s="35"/>
      <c r="H25" s="35"/>
      <c r="I25" s="35"/>
      <c r="J25" s="35"/>
      <c r="K25" s="2"/>
    </row>
    <row r="26" spans="1:11" ht="13.5">
      <c r="A26" s="35"/>
      <c r="B26" s="35"/>
      <c r="C26" s="35"/>
      <c r="D26" s="29"/>
      <c r="E26" s="35"/>
      <c r="F26" s="35"/>
      <c r="G26" s="35"/>
      <c r="H26" s="35"/>
      <c r="I26" s="35"/>
      <c r="J26" s="35"/>
      <c r="K26" s="2"/>
    </row>
    <row r="27" spans="1:11" ht="13.5">
      <c r="A27" s="35"/>
      <c r="B27" s="35"/>
      <c r="C27" s="35"/>
      <c r="D27" s="29"/>
      <c r="E27" s="35"/>
      <c r="F27" s="35"/>
      <c r="G27" s="35"/>
      <c r="H27" s="35"/>
      <c r="I27" s="35"/>
      <c r="J27" s="35"/>
      <c r="K27" s="2"/>
    </row>
    <row r="28" spans="1:11" ht="13.5">
      <c r="A28" s="35"/>
      <c r="B28" s="35"/>
      <c r="C28" s="35"/>
      <c r="D28" s="29"/>
      <c r="E28" s="35"/>
      <c r="F28" s="35"/>
      <c r="G28" s="35"/>
      <c r="H28" s="35"/>
      <c r="I28" s="35"/>
      <c r="J28" s="35"/>
      <c r="K28" s="2"/>
    </row>
    <row r="29" spans="1:11" ht="13.5">
      <c r="A29" s="35"/>
      <c r="B29" s="35"/>
      <c r="C29" s="35"/>
      <c r="D29" s="29"/>
      <c r="E29" s="35"/>
      <c r="F29" s="35"/>
      <c r="G29" s="35"/>
      <c r="H29" s="35"/>
      <c r="I29" s="35"/>
      <c r="J29" s="35"/>
      <c r="K29" s="2"/>
    </row>
    <row r="30" spans="1:11" ht="13.5">
      <c r="A30" s="35"/>
      <c r="B30" s="35"/>
      <c r="C30" s="35"/>
      <c r="D30" s="29"/>
      <c r="E30" s="35"/>
      <c r="F30" s="35"/>
      <c r="G30" s="35"/>
      <c r="H30" s="35"/>
      <c r="I30" s="35"/>
      <c r="J30" s="35"/>
      <c r="K30" s="2"/>
    </row>
    <row r="31" spans="1:11" ht="13.5">
      <c r="A31" s="35"/>
      <c r="B31" s="35"/>
      <c r="C31" s="35"/>
      <c r="D31" s="29"/>
      <c r="E31" s="35"/>
      <c r="F31" s="35"/>
      <c r="G31" s="35"/>
      <c r="H31" s="35"/>
      <c r="I31" s="35"/>
      <c r="J31" s="35"/>
      <c r="K31" s="2"/>
    </row>
    <row r="32" spans="1:11" ht="13.5">
      <c r="A32" s="35"/>
      <c r="B32" s="35"/>
      <c r="C32" s="35"/>
      <c r="D32" s="29"/>
      <c r="E32" s="35"/>
      <c r="F32" s="35"/>
      <c r="G32" s="35"/>
      <c r="H32" s="35"/>
      <c r="I32" s="35"/>
      <c r="J32" s="35"/>
      <c r="K32" s="2"/>
    </row>
    <row r="33" spans="1:11" ht="13.5">
      <c r="A33" s="35"/>
      <c r="B33" s="35"/>
      <c r="C33" s="35"/>
      <c r="D33" s="29"/>
      <c r="E33" s="35"/>
      <c r="F33" s="35"/>
      <c r="G33" s="35"/>
      <c r="H33" s="35"/>
      <c r="I33" s="35"/>
      <c r="J33" s="35"/>
      <c r="K33" s="2"/>
    </row>
    <row r="34" spans="1:11" ht="13.5">
      <c r="A34" s="35"/>
      <c r="B34" s="35"/>
      <c r="C34" s="35"/>
      <c r="D34" s="29"/>
      <c r="E34" s="35"/>
      <c r="F34" s="35"/>
      <c r="G34" s="35"/>
      <c r="H34" s="35"/>
      <c r="I34" s="35"/>
      <c r="J34" s="35"/>
      <c r="K34" s="2"/>
    </row>
  </sheetData>
  <sheetProtection/>
  <mergeCells count="6">
    <mergeCell ref="A1:C1"/>
    <mergeCell ref="A2:J2"/>
    <mergeCell ref="A8:A11"/>
    <mergeCell ref="A12:A13"/>
    <mergeCell ref="B8:B11"/>
    <mergeCell ref="B12:B13"/>
  </mergeCells>
  <printOptions horizontalCentered="1"/>
  <pageMargins left="1.1811023622047245" right="1.1811023622047245" top="0.984251968503937" bottom="0.984251968503937" header="1.06299212598425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L11" sqref="L11"/>
    </sheetView>
  </sheetViews>
  <sheetFormatPr defaultColWidth="11.875" defaultRowHeight="18.75" customHeight="1"/>
  <cols>
    <col min="1" max="1" width="3.75390625" style="0" customWidth="1"/>
    <col min="2" max="2" width="8.375" style="1" customWidth="1"/>
    <col min="3" max="3" width="6.625" style="1" customWidth="1"/>
    <col min="4" max="4" width="6.00390625" style="1" customWidth="1"/>
    <col min="5" max="5" width="8.50390625" style="1" customWidth="1"/>
    <col min="6" max="6" width="24.875" style="18" customWidth="1"/>
    <col min="7" max="7" width="23.50390625" style="19" customWidth="1"/>
    <col min="8" max="8" width="5.50390625" style="1" customWidth="1"/>
    <col min="9" max="9" width="9.75390625" style="1" customWidth="1"/>
    <col min="10" max="10" width="16.375" style="1" customWidth="1"/>
    <col min="11" max="11" width="7.375" style="1" customWidth="1"/>
    <col min="12" max="16384" width="11.875" style="1" customWidth="1"/>
  </cols>
  <sheetData>
    <row r="1" spans="1:5" ht="18.75" customHeight="1">
      <c r="A1" s="68" t="s">
        <v>410</v>
      </c>
      <c r="B1" s="68"/>
      <c r="C1" s="68"/>
      <c r="D1" s="68"/>
      <c r="E1" s="4"/>
    </row>
    <row r="2" spans="1:11" ht="35.25" customHeight="1">
      <c r="A2" s="81" t="s">
        <v>411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3" customFormat="1" ht="18.75" customHeight="1">
      <c r="A3" s="82" t="s">
        <v>412</v>
      </c>
      <c r="B3" s="82"/>
      <c r="C3" s="82"/>
      <c r="D3" s="82"/>
      <c r="E3" s="82"/>
      <c r="F3" s="83"/>
      <c r="G3" s="84"/>
      <c r="H3" s="82"/>
      <c r="I3" s="82"/>
      <c r="J3" s="82"/>
      <c r="K3" s="82"/>
    </row>
    <row r="4" spans="1:11" s="14" customFormat="1" ht="39.75" customHeight="1">
      <c r="A4" s="20" t="s">
        <v>3</v>
      </c>
      <c r="B4" s="20" t="s">
        <v>5</v>
      </c>
      <c r="C4" s="6" t="s">
        <v>413</v>
      </c>
      <c r="D4" s="6" t="s">
        <v>511</v>
      </c>
      <c r="E4" s="20" t="s">
        <v>7</v>
      </c>
      <c r="F4" s="20" t="s">
        <v>370</v>
      </c>
      <c r="G4" s="21" t="s">
        <v>9</v>
      </c>
      <c r="H4" s="20" t="s">
        <v>414</v>
      </c>
      <c r="I4" s="20" t="s">
        <v>10</v>
      </c>
      <c r="J4" s="20" t="s">
        <v>11</v>
      </c>
      <c r="K4" s="20" t="s">
        <v>415</v>
      </c>
    </row>
    <row r="5" spans="1:11" s="15" customFormat="1" ht="26.25" customHeight="1">
      <c r="A5" s="22"/>
      <c r="B5" s="22" t="s">
        <v>13</v>
      </c>
      <c r="C5" s="23">
        <f>SUM(C6:C17)</f>
        <v>21821</v>
      </c>
      <c r="D5" s="23">
        <f>SUM(D6:D17)</f>
        <v>12000</v>
      </c>
      <c r="E5" s="22"/>
      <c r="F5" s="24"/>
      <c r="G5" s="25"/>
      <c r="H5" s="26">
        <f>SUM(H6:H17)</f>
        <v>14.2</v>
      </c>
      <c r="I5" s="26"/>
      <c r="J5" s="22"/>
      <c r="K5" s="22"/>
    </row>
    <row r="6" spans="1:11" s="16" customFormat="1" ht="57.75" customHeight="1">
      <c r="A6" s="22" t="s">
        <v>14</v>
      </c>
      <c r="B6" s="22" t="s">
        <v>416</v>
      </c>
      <c r="C6" s="22">
        <v>2200</v>
      </c>
      <c r="D6" s="79">
        <v>12000</v>
      </c>
      <c r="E6" s="79" t="s">
        <v>417</v>
      </c>
      <c r="F6" s="27" t="s">
        <v>418</v>
      </c>
      <c r="G6" s="28" t="s">
        <v>419</v>
      </c>
      <c r="H6" s="26">
        <v>1.5</v>
      </c>
      <c r="I6" s="26" t="s">
        <v>37</v>
      </c>
      <c r="J6" s="80" t="s">
        <v>420</v>
      </c>
      <c r="K6" s="79" t="s">
        <v>128</v>
      </c>
    </row>
    <row r="7" spans="1:11" s="16" customFormat="1" ht="45" customHeight="1">
      <c r="A7" s="22" t="s">
        <v>75</v>
      </c>
      <c r="B7" s="22" t="s">
        <v>421</v>
      </c>
      <c r="C7" s="22">
        <v>1900</v>
      </c>
      <c r="D7" s="79"/>
      <c r="E7" s="79"/>
      <c r="F7" s="27" t="s">
        <v>422</v>
      </c>
      <c r="G7" s="28" t="s">
        <v>423</v>
      </c>
      <c r="H7" s="26">
        <v>1</v>
      </c>
      <c r="I7" s="26" t="s">
        <v>37</v>
      </c>
      <c r="J7" s="80"/>
      <c r="K7" s="79"/>
    </row>
    <row r="8" spans="1:11" s="16" customFormat="1" ht="40.5" customHeight="1">
      <c r="A8" s="22" t="s">
        <v>89</v>
      </c>
      <c r="B8" s="22" t="s">
        <v>424</v>
      </c>
      <c r="C8" s="22">
        <v>1900</v>
      </c>
      <c r="D8" s="79"/>
      <c r="E8" s="79"/>
      <c r="F8" s="27" t="s">
        <v>425</v>
      </c>
      <c r="G8" s="28" t="s">
        <v>423</v>
      </c>
      <c r="H8" s="26">
        <v>1</v>
      </c>
      <c r="I8" s="26" t="s">
        <v>37</v>
      </c>
      <c r="J8" s="80"/>
      <c r="K8" s="79"/>
    </row>
    <row r="9" spans="1:11" s="16" customFormat="1" ht="40.5" customHeight="1">
      <c r="A9" s="22" t="s">
        <v>105</v>
      </c>
      <c r="B9" s="22" t="s">
        <v>426</v>
      </c>
      <c r="C9" s="22">
        <v>2200</v>
      </c>
      <c r="D9" s="79"/>
      <c r="E9" s="79"/>
      <c r="F9" s="27" t="s">
        <v>427</v>
      </c>
      <c r="G9" s="28" t="s">
        <v>423</v>
      </c>
      <c r="H9" s="26">
        <v>1.5</v>
      </c>
      <c r="I9" s="26" t="s">
        <v>37</v>
      </c>
      <c r="J9" s="80"/>
      <c r="K9" s="79"/>
    </row>
    <row r="10" spans="1:11" s="16" customFormat="1" ht="45" customHeight="1">
      <c r="A10" s="22" t="s">
        <v>117</v>
      </c>
      <c r="B10" s="22" t="s">
        <v>428</v>
      </c>
      <c r="C10" s="22">
        <v>2100</v>
      </c>
      <c r="D10" s="79"/>
      <c r="E10" s="79"/>
      <c r="F10" s="27" t="s">
        <v>429</v>
      </c>
      <c r="G10" s="28" t="s">
        <v>430</v>
      </c>
      <c r="H10" s="26">
        <v>1.2</v>
      </c>
      <c r="I10" s="26" t="s">
        <v>37</v>
      </c>
      <c r="J10" s="80"/>
      <c r="K10" s="79"/>
    </row>
    <row r="11" spans="1:11" s="16" customFormat="1" ht="45" customHeight="1">
      <c r="A11" s="22" t="s">
        <v>123</v>
      </c>
      <c r="B11" s="22" t="s">
        <v>431</v>
      </c>
      <c r="C11" s="22">
        <v>1900</v>
      </c>
      <c r="D11" s="79"/>
      <c r="E11" s="79"/>
      <c r="F11" s="27" t="s">
        <v>432</v>
      </c>
      <c r="G11" s="28" t="s">
        <v>433</v>
      </c>
      <c r="H11" s="26">
        <v>1</v>
      </c>
      <c r="I11" s="26" t="s">
        <v>37</v>
      </c>
      <c r="J11" s="80"/>
      <c r="K11" s="79"/>
    </row>
    <row r="12" spans="1:11" s="16" customFormat="1" ht="38.25" customHeight="1">
      <c r="A12" s="22" t="s">
        <v>132</v>
      </c>
      <c r="B12" s="22" t="s">
        <v>434</v>
      </c>
      <c r="C12" s="22">
        <v>1900</v>
      </c>
      <c r="D12" s="79"/>
      <c r="E12" s="79"/>
      <c r="F12" s="27" t="s">
        <v>435</v>
      </c>
      <c r="G12" s="28" t="s">
        <v>436</v>
      </c>
      <c r="H12" s="26">
        <v>1</v>
      </c>
      <c r="I12" s="26" t="s">
        <v>37</v>
      </c>
      <c r="J12" s="80"/>
      <c r="K12" s="79"/>
    </row>
    <row r="13" spans="1:11" s="17" customFormat="1" ht="40.5" customHeight="1">
      <c r="A13" s="22" t="s">
        <v>138</v>
      </c>
      <c r="B13" s="22" t="s">
        <v>437</v>
      </c>
      <c r="C13" s="22">
        <v>1900</v>
      </c>
      <c r="D13" s="79"/>
      <c r="E13" s="79" t="s">
        <v>417</v>
      </c>
      <c r="F13" s="27" t="s">
        <v>438</v>
      </c>
      <c r="G13" s="28" t="s">
        <v>439</v>
      </c>
      <c r="H13" s="26">
        <v>1</v>
      </c>
      <c r="I13" s="26" t="s">
        <v>37</v>
      </c>
      <c r="J13" s="80" t="s">
        <v>420</v>
      </c>
      <c r="K13" s="79" t="s">
        <v>128</v>
      </c>
    </row>
    <row r="14" spans="1:11" s="17" customFormat="1" ht="45" customHeight="1">
      <c r="A14" s="22" t="s">
        <v>144</v>
      </c>
      <c r="B14" s="22" t="s">
        <v>440</v>
      </c>
      <c r="C14" s="22">
        <v>1900</v>
      </c>
      <c r="D14" s="79"/>
      <c r="E14" s="79"/>
      <c r="F14" s="27" t="s">
        <v>441</v>
      </c>
      <c r="G14" s="28" t="s">
        <v>442</v>
      </c>
      <c r="H14" s="26">
        <v>1</v>
      </c>
      <c r="I14" s="26" t="s">
        <v>37</v>
      </c>
      <c r="J14" s="80"/>
      <c r="K14" s="79"/>
    </row>
    <row r="15" spans="1:11" s="17" customFormat="1" ht="45" customHeight="1">
      <c r="A15" s="22" t="s">
        <v>153</v>
      </c>
      <c r="B15" s="22" t="s">
        <v>443</v>
      </c>
      <c r="C15" s="22">
        <v>2400</v>
      </c>
      <c r="D15" s="79"/>
      <c r="E15" s="79"/>
      <c r="F15" s="27" t="s">
        <v>444</v>
      </c>
      <c r="G15" s="28" t="s">
        <v>445</v>
      </c>
      <c r="H15" s="26">
        <v>2</v>
      </c>
      <c r="I15" s="26" t="s">
        <v>37</v>
      </c>
      <c r="J15" s="80"/>
      <c r="K15" s="79"/>
    </row>
    <row r="16" spans="1:11" s="17" customFormat="1" ht="57" customHeight="1">
      <c r="A16" s="22" t="s">
        <v>354</v>
      </c>
      <c r="B16" s="22" t="s">
        <v>446</v>
      </c>
      <c r="C16" s="22">
        <v>721</v>
      </c>
      <c r="D16" s="79"/>
      <c r="E16" s="79"/>
      <c r="F16" s="27" t="s">
        <v>447</v>
      </c>
      <c r="G16" s="28" t="s">
        <v>448</v>
      </c>
      <c r="H16" s="26">
        <v>2</v>
      </c>
      <c r="I16" s="26" t="s">
        <v>37</v>
      </c>
      <c r="J16" s="80"/>
      <c r="K16" s="79"/>
    </row>
    <row r="17" spans="1:11" s="16" customFormat="1" ht="36.75" customHeight="1">
      <c r="A17" s="22" t="s">
        <v>449</v>
      </c>
      <c r="B17" s="22" t="s">
        <v>450</v>
      </c>
      <c r="C17" s="22">
        <v>800</v>
      </c>
      <c r="D17" s="79"/>
      <c r="E17" s="79"/>
      <c r="F17" s="27" t="s">
        <v>451</v>
      </c>
      <c r="G17" s="28" t="s">
        <v>452</v>
      </c>
      <c r="H17" s="26"/>
      <c r="I17" s="26" t="s">
        <v>37</v>
      </c>
      <c r="J17" s="80"/>
      <c r="K17" s="79"/>
    </row>
  </sheetData>
  <sheetProtection/>
  <mergeCells count="11">
    <mergeCell ref="A1:D1"/>
    <mergeCell ref="A2:K2"/>
    <mergeCell ref="A3:K3"/>
    <mergeCell ref="D6:D12"/>
    <mergeCell ref="K6:K12"/>
    <mergeCell ref="K13:K17"/>
    <mergeCell ref="D13:D17"/>
    <mergeCell ref="E6:E12"/>
    <mergeCell ref="E13:E17"/>
    <mergeCell ref="J6:J12"/>
    <mergeCell ref="J13:J17"/>
  </mergeCells>
  <printOptions horizontalCentered="1"/>
  <pageMargins left="1.1811023622047245" right="1.1811023622047245" top="0.984251968503937" bottom="0.984251968503937" header="0.196850393700787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0">
      <selection activeCell="F15" sqref="F15:F28"/>
    </sheetView>
  </sheetViews>
  <sheetFormatPr defaultColWidth="9.00390625" defaultRowHeight="13.5"/>
  <cols>
    <col min="1" max="1" width="7.25390625" style="0" customWidth="1"/>
    <col min="2" max="2" width="18.00390625" style="0" customWidth="1"/>
    <col min="3" max="3" width="6.00390625" style="0" customWidth="1"/>
    <col min="4" max="4" width="10.375" style="0" customWidth="1"/>
    <col min="5" max="5" width="12.00390625" style="3" customWidth="1"/>
    <col min="6" max="6" width="16.25390625" style="0" customWidth="1"/>
    <col min="7" max="7" width="5.875" style="0" customWidth="1"/>
    <col min="8" max="8" width="12.25390625" style="0" customWidth="1"/>
    <col min="9" max="9" width="15.125" style="0" customWidth="1"/>
    <col min="10" max="10" width="18.125" style="0" customWidth="1"/>
  </cols>
  <sheetData>
    <row r="1" spans="1:3" s="1" customFormat="1" ht="18.75" customHeight="1">
      <c r="A1" s="68" t="s">
        <v>453</v>
      </c>
      <c r="B1" s="68"/>
      <c r="C1" s="68"/>
    </row>
    <row r="2" spans="1:10" s="1" customFormat="1" ht="30.75" customHeight="1">
      <c r="A2" s="86" t="s">
        <v>454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1" customFormat="1" ht="19.5" customHeight="1">
      <c r="A3" s="70" t="s">
        <v>412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s="2" customFormat="1" ht="51.75" customHeight="1">
      <c r="A4" s="5" t="s">
        <v>3</v>
      </c>
      <c r="B4" s="5" t="s">
        <v>5</v>
      </c>
      <c r="C4" s="6" t="s">
        <v>6</v>
      </c>
      <c r="D4" s="6" t="s">
        <v>7</v>
      </c>
      <c r="E4" s="6" t="s">
        <v>181</v>
      </c>
      <c r="F4" s="5" t="s">
        <v>9</v>
      </c>
      <c r="G4" s="5" t="s">
        <v>455</v>
      </c>
      <c r="H4" s="5" t="s">
        <v>10</v>
      </c>
      <c r="I4" s="5" t="s">
        <v>11</v>
      </c>
      <c r="J4" s="5" t="s">
        <v>12</v>
      </c>
    </row>
    <row r="5" spans="1:10" s="2" customFormat="1" ht="30.75" customHeight="1">
      <c r="A5" s="5"/>
      <c r="B5" s="5" t="s">
        <v>13</v>
      </c>
      <c r="C5" s="6">
        <f>SUM(C6:C27)</f>
        <v>8500</v>
      </c>
      <c r="D5" s="6"/>
      <c r="E5" s="6"/>
      <c r="F5" s="5"/>
      <c r="G5" s="5">
        <f>SUM(G6:G27)</f>
        <v>25.3</v>
      </c>
      <c r="H5" s="5"/>
      <c r="I5" s="5"/>
      <c r="J5" s="5"/>
    </row>
    <row r="6" spans="1:13" ht="32.25" customHeight="1">
      <c r="A6" s="7" t="s">
        <v>14</v>
      </c>
      <c r="B6" s="8" t="s">
        <v>456</v>
      </c>
      <c r="C6" s="7"/>
      <c r="D6" s="9" t="s">
        <v>56</v>
      </c>
      <c r="E6" s="9" t="s">
        <v>457</v>
      </c>
      <c r="F6" s="85" t="s">
        <v>458</v>
      </c>
      <c r="G6" s="9">
        <v>2</v>
      </c>
      <c r="H6" s="7" t="s">
        <v>20</v>
      </c>
      <c r="I6" s="85" t="s">
        <v>420</v>
      </c>
      <c r="J6" s="8" t="s">
        <v>74</v>
      </c>
      <c r="K6" s="2"/>
      <c r="L6" s="2"/>
      <c r="M6" s="2"/>
    </row>
    <row r="7" spans="1:13" ht="32.25" customHeight="1">
      <c r="A7" s="7" t="s">
        <v>75</v>
      </c>
      <c r="B7" s="8" t="s">
        <v>459</v>
      </c>
      <c r="C7" s="7"/>
      <c r="D7" s="9" t="s">
        <v>56</v>
      </c>
      <c r="E7" s="9" t="s">
        <v>460</v>
      </c>
      <c r="F7" s="85"/>
      <c r="G7" s="9">
        <v>2</v>
      </c>
      <c r="H7" s="7" t="s">
        <v>20</v>
      </c>
      <c r="I7" s="85"/>
      <c r="J7" s="8" t="s">
        <v>74</v>
      </c>
      <c r="K7" s="2"/>
      <c r="L7" s="2"/>
      <c r="M7" s="2"/>
    </row>
    <row r="8" spans="1:13" ht="32.25" customHeight="1">
      <c r="A8" s="7" t="s">
        <v>89</v>
      </c>
      <c r="B8" s="8" t="s">
        <v>461</v>
      </c>
      <c r="C8" s="7"/>
      <c r="D8" s="9" t="s">
        <v>56</v>
      </c>
      <c r="E8" s="9" t="s">
        <v>462</v>
      </c>
      <c r="F8" s="85"/>
      <c r="G8" s="9">
        <v>2</v>
      </c>
      <c r="H8" s="7" t="s">
        <v>20</v>
      </c>
      <c r="I8" s="85"/>
      <c r="J8" s="8" t="s">
        <v>74</v>
      </c>
      <c r="K8" s="2"/>
      <c r="L8" s="2"/>
      <c r="M8" s="2"/>
    </row>
    <row r="9" spans="1:13" ht="32.25" customHeight="1">
      <c r="A9" s="7" t="s">
        <v>105</v>
      </c>
      <c r="B9" s="8" t="s">
        <v>463</v>
      </c>
      <c r="C9" s="7"/>
      <c r="D9" s="9" t="s">
        <v>56</v>
      </c>
      <c r="E9" s="9" t="s">
        <v>464</v>
      </c>
      <c r="F9" s="85"/>
      <c r="G9" s="9">
        <v>1.5</v>
      </c>
      <c r="H9" s="7" t="s">
        <v>20</v>
      </c>
      <c r="I9" s="85"/>
      <c r="J9" s="8" t="s">
        <v>74</v>
      </c>
      <c r="K9" s="2"/>
      <c r="L9" s="2"/>
      <c r="M9" s="2"/>
    </row>
    <row r="10" spans="1:13" ht="32.25" customHeight="1">
      <c r="A10" s="7" t="s">
        <v>117</v>
      </c>
      <c r="B10" s="8" t="s">
        <v>421</v>
      </c>
      <c r="C10" s="7"/>
      <c r="D10" s="9" t="s">
        <v>56</v>
      </c>
      <c r="E10" s="9" t="s">
        <v>465</v>
      </c>
      <c r="F10" s="85"/>
      <c r="G10" s="9">
        <v>1</v>
      </c>
      <c r="H10" s="7" t="s">
        <v>20</v>
      </c>
      <c r="I10" s="85"/>
      <c r="J10" s="8" t="s">
        <v>74</v>
      </c>
      <c r="K10" s="2"/>
      <c r="L10" s="2"/>
      <c r="M10" s="2"/>
    </row>
    <row r="11" spans="1:13" ht="32.25" customHeight="1">
      <c r="A11" s="7" t="s">
        <v>123</v>
      </c>
      <c r="B11" s="8" t="s">
        <v>426</v>
      </c>
      <c r="C11" s="7"/>
      <c r="D11" s="9" t="s">
        <v>56</v>
      </c>
      <c r="E11" s="9" t="s">
        <v>466</v>
      </c>
      <c r="F11" s="85"/>
      <c r="G11" s="9">
        <v>1</v>
      </c>
      <c r="H11" s="7" t="s">
        <v>20</v>
      </c>
      <c r="I11" s="85"/>
      <c r="J11" s="8" t="s">
        <v>74</v>
      </c>
      <c r="K11" s="2"/>
      <c r="L11" s="2"/>
      <c r="M11" s="2"/>
    </row>
    <row r="12" spans="1:13" ht="32.25" customHeight="1">
      <c r="A12" s="7" t="s">
        <v>132</v>
      </c>
      <c r="B12" s="8" t="s">
        <v>463</v>
      </c>
      <c r="C12" s="7"/>
      <c r="D12" s="9" t="s">
        <v>56</v>
      </c>
      <c r="E12" s="9" t="s">
        <v>464</v>
      </c>
      <c r="F12" s="85"/>
      <c r="G12" s="9">
        <v>1</v>
      </c>
      <c r="H12" s="7" t="s">
        <v>20</v>
      </c>
      <c r="I12" s="85"/>
      <c r="J12" s="8" t="s">
        <v>74</v>
      </c>
      <c r="K12" s="2"/>
      <c r="L12" s="2"/>
      <c r="M12" s="2"/>
    </row>
    <row r="13" spans="1:13" ht="32.25" customHeight="1">
      <c r="A13" s="7" t="s">
        <v>138</v>
      </c>
      <c r="B13" s="8" t="s">
        <v>467</v>
      </c>
      <c r="C13" s="7"/>
      <c r="D13" s="9" t="s">
        <v>56</v>
      </c>
      <c r="E13" s="9" t="s">
        <v>468</v>
      </c>
      <c r="F13" s="85"/>
      <c r="G13" s="9">
        <v>1</v>
      </c>
      <c r="H13" s="7" t="s">
        <v>20</v>
      </c>
      <c r="I13" s="85"/>
      <c r="J13" s="8" t="s">
        <v>74</v>
      </c>
      <c r="K13" s="2"/>
      <c r="L13" s="2"/>
      <c r="M13" s="2"/>
    </row>
    <row r="14" spans="1:13" ht="32.25" customHeight="1">
      <c r="A14" s="7" t="s">
        <v>144</v>
      </c>
      <c r="B14" s="8" t="s">
        <v>469</v>
      </c>
      <c r="C14" s="7"/>
      <c r="D14" s="9" t="s">
        <v>56</v>
      </c>
      <c r="E14" s="9" t="s">
        <v>470</v>
      </c>
      <c r="F14" s="85"/>
      <c r="G14" s="9">
        <v>1</v>
      </c>
      <c r="H14" s="7" t="s">
        <v>20</v>
      </c>
      <c r="I14" s="85"/>
      <c r="J14" s="8" t="s">
        <v>74</v>
      </c>
      <c r="K14" s="2"/>
      <c r="L14" s="2"/>
      <c r="M14" s="2"/>
    </row>
    <row r="15" spans="1:13" ht="28.5" customHeight="1">
      <c r="A15" s="7" t="s">
        <v>153</v>
      </c>
      <c r="B15" s="8" t="s">
        <v>446</v>
      </c>
      <c r="C15" s="7"/>
      <c r="D15" s="9" t="s">
        <v>56</v>
      </c>
      <c r="E15" s="9" t="s">
        <v>471</v>
      </c>
      <c r="F15" s="85" t="s">
        <v>458</v>
      </c>
      <c r="G15" s="9">
        <v>1</v>
      </c>
      <c r="H15" s="7" t="s">
        <v>20</v>
      </c>
      <c r="I15" s="85" t="s">
        <v>420</v>
      </c>
      <c r="J15" s="8" t="s">
        <v>74</v>
      </c>
      <c r="K15" s="2"/>
      <c r="L15" s="2"/>
      <c r="M15" s="2"/>
    </row>
    <row r="16" spans="1:13" ht="25.5" customHeight="1">
      <c r="A16" s="7" t="s">
        <v>354</v>
      </c>
      <c r="B16" s="8" t="s">
        <v>472</v>
      </c>
      <c r="C16" s="7">
        <v>1400</v>
      </c>
      <c r="D16" s="7" t="s">
        <v>473</v>
      </c>
      <c r="E16" s="9" t="s">
        <v>474</v>
      </c>
      <c r="F16" s="85"/>
      <c r="G16" s="9">
        <v>1.2</v>
      </c>
      <c r="H16" s="7" t="s">
        <v>20</v>
      </c>
      <c r="I16" s="85"/>
      <c r="J16" s="8" t="s">
        <v>74</v>
      </c>
      <c r="K16" s="2"/>
      <c r="L16" s="2"/>
      <c r="M16" s="2"/>
    </row>
    <row r="17" spans="1:13" ht="25.5" customHeight="1">
      <c r="A17" s="7" t="s">
        <v>449</v>
      </c>
      <c r="B17" s="8" t="s">
        <v>475</v>
      </c>
      <c r="C17" s="7">
        <v>1700</v>
      </c>
      <c r="D17" s="7" t="s">
        <v>473</v>
      </c>
      <c r="E17" s="9" t="s">
        <v>476</v>
      </c>
      <c r="F17" s="85"/>
      <c r="G17" s="9">
        <v>1.4</v>
      </c>
      <c r="H17" s="7" t="s">
        <v>20</v>
      </c>
      <c r="I17" s="85"/>
      <c r="J17" s="8" t="s">
        <v>74</v>
      </c>
      <c r="K17" s="2"/>
      <c r="L17" s="2"/>
      <c r="M17" s="2"/>
    </row>
    <row r="18" spans="1:13" ht="25.5" customHeight="1">
      <c r="A18" s="7" t="s">
        <v>477</v>
      </c>
      <c r="B18" s="8" t="s">
        <v>478</v>
      </c>
      <c r="C18" s="7">
        <v>500</v>
      </c>
      <c r="D18" s="7" t="s">
        <v>473</v>
      </c>
      <c r="E18" s="9" t="s">
        <v>479</v>
      </c>
      <c r="F18" s="85"/>
      <c r="G18" s="9">
        <v>2</v>
      </c>
      <c r="H18" s="7" t="s">
        <v>20</v>
      </c>
      <c r="I18" s="85"/>
      <c r="J18" s="8" t="s">
        <v>74</v>
      </c>
      <c r="K18" s="2"/>
      <c r="L18" s="2"/>
      <c r="M18" s="2"/>
    </row>
    <row r="19" spans="1:13" ht="30" customHeight="1">
      <c r="A19" s="7" t="s">
        <v>480</v>
      </c>
      <c r="B19" s="8" t="s">
        <v>481</v>
      </c>
      <c r="C19" s="7">
        <v>500</v>
      </c>
      <c r="D19" s="7" t="s">
        <v>473</v>
      </c>
      <c r="E19" s="9" t="s">
        <v>482</v>
      </c>
      <c r="F19" s="85"/>
      <c r="G19" s="9">
        <v>1</v>
      </c>
      <c r="H19" s="7" t="s">
        <v>20</v>
      </c>
      <c r="I19" s="85"/>
      <c r="J19" s="8" t="s">
        <v>483</v>
      </c>
      <c r="K19" s="2"/>
      <c r="L19" s="2"/>
      <c r="M19" s="2"/>
    </row>
    <row r="20" spans="1:13" ht="30.75" customHeight="1">
      <c r="A20" s="7" t="s">
        <v>484</v>
      </c>
      <c r="B20" s="8" t="s">
        <v>485</v>
      </c>
      <c r="C20" s="7">
        <f>924+500</f>
        <v>1424</v>
      </c>
      <c r="D20" s="9" t="s">
        <v>56</v>
      </c>
      <c r="E20" s="9" t="s">
        <v>486</v>
      </c>
      <c r="F20" s="85"/>
      <c r="G20" s="9">
        <v>2</v>
      </c>
      <c r="H20" s="7" t="s">
        <v>20</v>
      </c>
      <c r="I20" s="85"/>
      <c r="J20" s="8" t="s">
        <v>483</v>
      </c>
      <c r="K20" s="2"/>
      <c r="L20" s="2"/>
      <c r="M20" s="2"/>
    </row>
    <row r="21" spans="1:13" ht="30.75" customHeight="1">
      <c r="A21" s="7" t="s">
        <v>487</v>
      </c>
      <c r="B21" s="8" t="s">
        <v>488</v>
      </c>
      <c r="C21" s="7">
        <v>1076</v>
      </c>
      <c r="D21" s="7" t="s">
        <v>473</v>
      </c>
      <c r="E21" s="9" t="s">
        <v>489</v>
      </c>
      <c r="F21" s="85"/>
      <c r="G21" s="9">
        <v>1.2</v>
      </c>
      <c r="H21" s="7" t="s">
        <v>20</v>
      </c>
      <c r="I21" s="85"/>
      <c r="J21" s="8" t="s">
        <v>483</v>
      </c>
      <c r="K21" s="2"/>
      <c r="L21" s="2"/>
      <c r="M21" s="2"/>
    </row>
    <row r="22" spans="1:13" ht="30.75" customHeight="1">
      <c r="A22" s="7" t="s">
        <v>490</v>
      </c>
      <c r="B22" s="8" t="s">
        <v>491</v>
      </c>
      <c r="C22" s="7"/>
      <c r="D22" s="7" t="s">
        <v>473</v>
      </c>
      <c r="E22" s="9" t="s">
        <v>474</v>
      </c>
      <c r="F22" s="85"/>
      <c r="G22" s="9">
        <v>1</v>
      </c>
      <c r="H22" s="7" t="s">
        <v>20</v>
      </c>
      <c r="I22" s="85"/>
      <c r="J22" s="8" t="s">
        <v>483</v>
      </c>
      <c r="K22" s="2"/>
      <c r="L22" s="2"/>
      <c r="M22" s="2"/>
    </row>
    <row r="23" spans="1:13" ht="30.75" customHeight="1">
      <c r="A23" s="7" t="s">
        <v>492</v>
      </c>
      <c r="B23" s="8" t="s">
        <v>493</v>
      </c>
      <c r="C23" s="7">
        <v>950</v>
      </c>
      <c r="D23" s="7" t="s">
        <v>473</v>
      </c>
      <c r="E23" s="9" t="s">
        <v>464</v>
      </c>
      <c r="F23" s="85"/>
      <c r="G23" s="9">
        <v>1</v>
      </c>
      <c r="H23" s="7" t="s">
        <v>20</v>
      </c>
      <c r="I23" s="85"/>
      <c r="J23" s="8" t="s">
        <v>494</v>
      </c>
      <c r="K23" s="2"/>
      <c r="L23" s="2"/>
      <c r="M23" s="2"/>
    </row>
    <row r="24" spans="1:13" ht="26.25" customHeight="1">
      <c r="A24" s="7" t="s">
        <v>495</v>
      </c>
      <c r="B24" s="8" t="s">
        <v>496</v>
      </c>
      <c r="C24" s="7">
        <v>400</v>
      </c>
      <c r="D24" s="7" t="s">
        <v>473</v>
      </c>
      <c r="E24" s="9" t="s">
        <v>497</v>
      </c>
      <c r="F24" s="85"/>
      <c r="G24" s="9">
        <v>1</v>
      </c>
      <c r="H24" s="7" t="s">
        <v>20</v>
      </c>
      <c r="I24" s="85"/>
      <c r="J24" s="8" t="s">
        <v>494</v>
      </c>
      <c r="K24" s="2"/>
      <c r="L24" s="2"/>
      <c r="M24" s="2"/>
    </row>
    <row r="25" spans="1:13" ht="26.25" customHeight="1">
      <c r="A25" s="7" t="s">
        <v>498</v>
      </c>
      <c r="B25" s="8" t="s">
        <v>499</v>
      </c>
      <c r="C25" s="7">
        <v>150</v>
      </c>
      <c r="D25" s="7" t="s">
        <v>473</v>
      </c>
      <c r="E25" s="9" t="s">
        <v>471</v>
      </c>
      <c r="F25" s="85"/>
      <c r="G25" s="9"/>
      <c r="H25" s="7" t="s">
        <v>20</v>
      </c>
      <c r="I25" s="85"/>
      <c r="J25" s="8" t="s">
        <v>500</v>
      </c>
      <c r="K25" s="2"/>
      <c r="L25" s="2"/>
      <c r="M25" s="2"/>
    </row>
    <row r="26" spans="1:13" ht="26.25" customHeight="1">
      <c r="A26" s="7" t="s">
        <v>501</v>
      </c>
      <c r="B26" s="8" t="s">
        <v>502</v>
      </c>
      <c r="C26" s="7">
        <v>200</v>
      </c>
      <c r="D26" s="7" t="s">
        <v>473</v>
      </c>
      <c r="E26" s="9" t="s">
        <v>482</v>
      </c>
      <c r="F26" s="85"/>
      <c r="G26" s="9"/>
      <c r="H26" s="7" t="s">
        <v>20</v>
      </c>
      <c r="I26" s="85"/>
      <c r="J26" s="8" t="s">
        <v>503</v>
      </c>
      <c r="K26" s="2"/>
      <c r="L26" s="2"/>
      <c r="M26" s="2"/>
    </row>
    <row r="27" spans="1:13" ht="26.25" customHeight="1">
      <c r="A27" s="7" t="s">
        <v>504</v>
      </c>
      <c r="B27" s="8" t="s">
        <v>505</v>
      </c>
      <c r="C27" s="7">
        <v>200</v>
      </c>
      <c r="D27" s="7" t="s">
        <v>473</v>
      </c>
      <c r="E27" s="9" t="s">
        <v>506</v>
      </c>
      <c r="F27" s="85"/>
      <c r="G27" s="9"/>
      <c r="H27" s="7" t="s">
        <v>20</v>
      </c>
      <c r="I27" s="85"/>
      <c r="J27" s="8" t="s">
        <v>507</v>
      </c>
      <c r="K27" s="2"/>
      <c r="L27" s="2"/>
      <c r="M27" s="2"/>
    </row>
    <row r="28" spans="1:13" ht="28.5" customHeight="1">
      <c r="A28" s="7" t="s">
        <v>508</v>
      </c>
      <c r="B28" s="7" t="s">
        <v>509</v>
      </c>
      <c r="C28" s="11"/>
      <c r="D28" s="7" t="s">
        <v>473</v>
      </c>
      <c r="E28" s="12" t="s">
        <v>22</v>
      </c>
      <c r="F28" s="85"/>
      <c r="G28" s="11"/>
      <c r="H28" s="7" t="s">
        <v>20</v>
      </c>
      <c r="I28" s="85"/>
      <c r="J28" s="7" t="s">
        <v>203</v>
      </c>
      <c r="K28" s="2"/>
      <c r="L28" s="2"/>
      <c r="M28" s="2"/>
    </row>
  </sheetData>
  <sheetProtection/>
  <mergeCells count="7">
    <mergeCell ref="F15:F28"/>
    <mergeCell ref="I6:I14"/>
    <mergeCell ref="I15:I28"/>
    <mergeCell ref="A1:C1"/>
    <mergeCell ref="A2:J2"/>
    <mergeCell ref="A3:J3"/>
    <mergeCell ref="F6:F14"/>
  </mergeCells>
  <printOptions horizontalCentered="1"/>
  <pageMargins left="1.1811023622047245" right="1.1811023622047245" top="0.984251968503937" bottom="0.98425196850393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2019-08-30T05:41:59Z</cp:lastPrinted>
  <dcterms:created xsi:type="dcterms:W3CDTF">2018-03-21T01:00:00Z</dcterms:created>
  <dcterms:modified xsi:type="dcterms:W3CDTF">2019-08-30T05:48:59Z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